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filterPrivacy="1" defaultThemeVersion="166925"/>
  <xr:revisionPtr revIDLastSave="0" documentId="13_ncr:1_{FE5C2BF4-1CE3-4E93-9A6B-3A7347656975}" xr6:coauthVersionLast="47" xr6:coauthVersionMax="47" xr10:uidLastSave="{00000000-0000-0000-0000-000000000000}"/>
  <bookViews>
    <workbookView xWindow="-120" yWindow="-120" windowWidth="29040" windowHeight="15840" xr2:uid="{B96E9118-0F62-49D7-9680-17536F943BBD}"/>
  </bookViews>
  <sheets>
    <sheet name="2022-23 Title I, Part D Alloc" sheetId="1" r:id="rId1"/>
  </sheets>
  <definedNames>
    <definedName name="_1_2005_06_RE_CERTIFICATIO">#REF!</definedName>
    <definedName name="_17_18_Public_Imm_Counts_by_District_w_removals">#REF!</definedName>
    <definedName name="_1718_EL_Counts___district_level">#REF!</definedName>
    <definedName name="_1718_EL_counts_from_Brady_eligibles_only">#REF!</definedName>
    <definedName name="_1819_EL_Data___LEA_Level">#REF!</definedName>
    <definedName name="_1819_imm_data___LEA_level">#REF!</definedName>
    <definedName name="_xlnm._FilterDatabase" localSheetId="0" hidden="1">'2022-23 Title I, Part D Alloc'!$C$10:$L$55</definedName>
    <definedName name="aaaaaaaaaaaaa">#REF!</definedName>
    <definedName name="aasddsdccfsdfsd">#REF!</definedName>
    <definedName name="adsadfsafdsdddddddddddddddddddddddddddddddddddddddddddddddddddddddddddddddd">#REF!</definedName>
    <definedName name="adsasdasasaasaaaaaaaaaaaaaaaaaaaaaaaaaaaa">#REF!</definedName>
    <definedName name="afewtewgregtrtgerfeafewafwe">#REF!</definedName>
    <definedName name="agg_to_district_level_110118">#REF!</definedName>
    <definedName name="Alabama">#REF!</definedName>
    <definedName name="Alaska">#REF!</definedName>
    <definedName name="allocation">#REF!</definedName>
    <definedName name="American_Samoa">#REF!</definedName>
    <definedName name="ANAdj">#REF!</definedName>
    <definedName name="ANAdjustment">#REF!</definedName>
    <definedName name="Arizona">#REF!</definedName>
    <definedName name="Arkansas">#REF!</definedName>
    <definedName name="CalcSnapshot">#REF!</definedName>
    <definedName name="California">#REF!</definedName>
    <definedName name="CALSTARS_to_FI_Cal_Crosswalk">#REF!</definedName>
    <definedName name="camaclosoedcharterss">#REF!</definedName>
    <definedName name="CharterInfoReport">#REF!</definedName>
    <definedName name="CharterStatus">#REF!</definedName>
    <definedName name="closed">#REF!</definedName>
    <definedName name="closed_cs">#REF!</definedName>
    <definedName name="CMDCq4">#REF!</definedName>
    <definedName name="CNIPS">#REF!</definedName>
    <definedName name="CNVAP">#REF!</definedName>
    <definedName name="COA_List">#REF!</definedName>
    <definedName name="Colorado">#REF!</definedName>
    <definedName name="Connecticut">#REF!</definedName>
    <definedName name="cons_list">#REF!</definedName>
    <definedName name="cons_list_for_SFSD">#REF!</definedName>
    <definedName name="Crosswalk">#REF!</definedName>
    <definedName name="cvcvcvcbbbbbbbbbbbbbbbbbbbbbbbbbbbbbbbbbbbbbbbbbbbbbbbbbbbbbbbbbbbbbbbbbbbbbbbbbbbbbbbbbbbbbbbbbbbbbbbbbbbbbbbbb">#REF!</definedName>
    <definedName name="cvzdvzcvzcv">#REF!</definedName>
    <definedName name="dasfsaddddddddddddddddddddddddddddddddddddddddddddddddddddddd">#REF!</definedName>
    <definedName name="dddddddddddddddddddddddddddddddddddddddddddddddddddddddd">#REF!</definedName>
    <definedName name="ddeeeeeeeeeeeeeeeeeeeeeeeeeeeeeeeeeeeeeeeeeeeeeeeeeeeee">#REF!</definedName>
    <definedName name="Debbie">#REF!</definedName>
    <definedName name="Delaware">#REF!</definedName>
    <definedName name="dfadsfsddsafadsfasdf">#REF!</definedName>
    <definedName name="dfafrerewfgdsvg">#REF!</definedName>
    <definedName name="dfasd1f32131df">#REF!</definedName>
    <definedName name="dfasdfsadfdsfdsafsafsafdafaesefewrewgrthyjyhkjhlhjljhklihukugiktuykuytkjtyuity">#REF!</definedName>
    <definedName name="dfdasdfsdf">#REF!</definedName>
    <definedName name="dfdfdsfsdfsdgs">#REF!</definedName>
    <definedName name="dfdffffffffffffffffffffffffffffffffffffffffffffffffffffffffffffffffffffffffffffffffffffffffffffffffffffffffffffffffffffff">#REF!</definedName>
    <definedName name="dfgdfgdfhsdghdsfgsdghsdfgrhsdhgdfsghsdfhg">#REF!</definedName>
    <definedName name="dfgsdfgdsgsdfgsdfgsfdgsdfgsfdgsdfg">#REF!</definedName>
    <definedName name="dfs">#REF!</definedName>
    <definedName name="dfsadfadsfas">#REF!</definedName>
    <definedName name="dfsdfadgfasdfgasdfasdfdsfdsgasdfgadsfdsf">#REF!</definedName>
    <definedName name="dfsdfasdf">#REF!</definedName>
    <definedName name="dfsdfdgdgdsf">#REF!</definedName>
    <definedName name="dfsdfds">#REF!</definedName>
    <definedName name="dfsdfewfedcfsdfeffdsdd">#REF!</definedName>
    <definedName name="dfsgdfgfsd">#REF!</definedName>
    <definedName name="District_of_Columbia">#REF!</definedName>
    <definedName name="DistrictDetailExpanded">#REF!</definedName>
    <definedName name="DistrictNewChTgtCalc">#REF!</definedName>
    <definedName name="DistrictSDLR1718">#REF!</definedName>
    <definedName name="DistrictSDTransP2_1718">#REF!</definedName>
    <definedName name="DistrictSDUPP1718">#REF!</definedName>
    <definedName name="DP_CountyLCFF">#REF!</definedName>
    <definedName name="DPEPACompare">#REF!</definedName>
    <definedName name="DPLCFFEnt">#REF!</definedName>
    <definedName name="dsfasdfasdfasdfas">#REF!</definedName>
    <definedName name="dsfasdfsf">#REF!</definedName>
    <definedName name="dsfdsafsdafsdafdsafdsa">#REF!</definedName>
    <definedName name="dsffffffffffffffffff">#REF!</definedName>
    <definedName name="dsfsdf564684eqewer">#REF!</definedName>
    <definedName name="dsfsdfdsfsdgfsdsdfsdfasdfdsffffffffffffffffffffffffffffffffffffffffffffffff">#REF!</definedName>
    <definedName name="dsfsdfsdfsdf">#REF!</definedName>
    <definedName name="dsfsfsdfsdfsdfsdfsdfsdfsfsdfsdf">#REF!</definedName>
    <definedName name="edsfsafsafadsgadsfasdfadfsadfasdfadfasdf">#REF!</definedName>
    <definedName name="eeeeeeeeeeeeeeeeeeeeeeeeeeeeeeeeeeeeeeeeeeeeeeeeeeeeeeeeeeeeeeeeeeeeeeeee">#REF!</definedName>
    <definedName name="efrewfrsfsdffsdfsdf546546445546sdfsadfad">#REF!</definedName>
    <definedName name="efrwaer3rwer23">#REF!</definedName>
    <definedName name="EL_19_20_cons_directory">#REF!</definedName>
    <definedName name="EL_19_20_DF_Directory">#REF!</definedName>
    <definedName name="EL_Count_and_Criteria">#REF!</definedName>
    <definedName name="ELIG6">#REF!</definedName>
    <definedName name="ELIG6a">#REF!</definedName>
    <definedName name="Eligible_and_Applied___Complete_List">#REF!</definedName>
    <definedName name="Eligible_and_Applied___Complete_List_1_AZ_Updates">#REF!</definedName>
    <definedName name="EMP">#REF!</definedName>
    <definedName name="ENC">#REF!</definedName>
    <definedName name="epa">#REF!</definedName>
    <definedName name="ererewrewetwtewtrew">#REF!</definedName>
    <definedName name="ERLRDDR">#REF!</definedName>
    <definedName name="fafasffdsfasd">#REF!</definedName>
    <definedName name="fasdweDWedsaD">#REF!</definedName>
    <definedName name="fdfdfdsf">#REF!</definedName>
    <definedName name="fdfdsfdddddddddd">#REF!</definedName>
    <definedName name="fdgbfdg">#REF!</definedName>
    <definedName name="fdgdsgsdfgs2g1sd32f1g32dsf13g213212312312313515">#REF!</definedName>
    <definedName name="fdgfdgfdsgsdgfsghsfhg254453453546">#REF!</definedName>
    <definedName name="fdgfdggfhgjghjhgkhkyugytytytyyyyyyyyyyyyyyyyyyyyyyyyyyyyyyyyyyyyyyyyyyyyyyyyyyyyyyyyyyyyyyyyyyyyyyyyyyyyyyyyyyyyyyyyyyyyyyyyyyyyyyyyyyyyyyyyyyyyyyyyyyyyyyyyyyyyyyyyy">#REF!</definedName>
    <definedName name="fdgfdsgdsf">#REF!</definedName>
    <definedName name="fdgsdfgdfsgdfgsdfg">#REF!</definedName>
    <definedName name="fdgsdgd">#REF!</definedName>
    <definedName name="fdrgdfh">#REF!</definedName>
    <definedName name="fdsdfafasfsdfdsfdgdfgfdfgfdgdsgdsgerfefe">#REF!</definedName>
    <definedName name="fdsfasdfasdfasdfasfas">#REF!</definedName>
    <definedName name="fdsfdsfdsafadsfdsaf">#REF!</definedName>
    <definedName name="fdsgsergfdsg">#REF!</definedName>
    <definedName name="fefdvgg">#REF!</definedName>
    <definedName name="fesdfdsfsdfdsfsdffsdfsdfsdfsdfsdfsdfsdfdsdfsdf">#REF!</definedName>
    <definedName name="ffffffffffffffffffffffffffffffffffffffffffffffffffffffffffffffff">#REF!</definedName>
    <definedName name="ffffffffffffffffffffffffffffffffffffffffffffffffffffffffffffffffffffffffffffffffff">#REF!</definedName>
    <definedName name="fgde">#REF!</definedName>
    <definedName name="fgdgsdgfsdgdfgdsg">#REF!</definedName>
    <definedName name="fgereeewgerte">#REF!</definedName>
    <definedName name="fghjgccgfchcgfchgvhgvjkhvgkuygkgvhvgkhvh">#REF!</definedName>
    <definedName name="fgsdfgdsgdsgsdgdsgdsgsdgdfgdfsgfd">#REF!</definedName>
    <definedName name="fgsdfgfdsgfdgfdgfdg">#REF!</definedName>
    <definedName name="fgsfdg254656546">#REF!</definedName>
    <definedName name="fhgfghfjghhjgbjkl">#REF!</definedName>
    <definedName name="fhgfhfjhghj">#REF!</definedName>
    <definedName name="Final_List_w_o_EJE">#REF!</definedName>
    <definedName name="Florida">#REF!</definedName>
    <definedName name="Freely_Associated_States">#REF!</definedName>
    <definedName name="fsdfsfrrewrfewfsdfsfsef">#REF!</definedName>
    <definedName name="fsdgsdfgdgsgsd1565464651532">#REF!</definedName>
    <definedName name="fsgsdfgfdsgfdsgfdsgfdsgdfsgfdsgsfdgfdsgdfsgdf">#REF!</definedName>
    <definedName name="funded_els">#REF!</definedName>
    <definedName name="gdfgfdgdfgfdsgfdsgdsgds">#REF!</definedName>
    <definedName name="gdfgs">#REF!</definedName>
    <definedName name="gdfsgdsgsdfgssdggggggggggggggggggggggggggggg">#REF!</definedName>
    <definedName name="gdfzgfg">#REF!</definedName>
    <definedName name="Georgia">#REF!</definedName>
    <definedName name="gffdgh">#REF!</definedName>
    <definedName name="ggertretrytrdhtryhtrwywtryrreytretre">#REF!</definedName>
    <definedName name="gggggggggggggggggggggggggggggggggggggggggggggggggg">#REF!</definedName>
    <definedName name="gggggggggggggggggggggggggggggggggggggggggggggggggggggggggg">#REF!</definedName>
    <definedName name="ghdfghdgfhdfghdhgfdhfdhdfhdfhdf">#REF!</definedName>
    <definedName name="ghgfhgfhgfdhgfhgfhgfhfghgfhgfhgfhgfhg">#REF!</definedName>
    <definedName name="ghhfhgfkhhhhhhhhhhhhhhhhhhhhhhhhhhhhhhhhhhhhhhh">#REF!</definedName>
    <definedName name="ghkjhjmthg">#REF!</definedName>
    <definedName name="gjhghjgjkkljmlkkl">#REF!</definedName>
    <definedName name="GOV">#REF!</definedName>
    <definedName name="Grand_Total">#REF!</definedName>
    <definedName name="Guam">#REF!</definedName>
    <definedName name="Hawaii">#REF!</definedName>
    <definedName name="hdfghdgfhgfdhgfhgdfhdgfhgfhgfhgfhfhfg">#REF!</definedName>
    <definedName name="hfdghgdhgfdhgfhghfghgfdhfdhgfhfg">#REF!</definedName>
    <definedName name="hgdfhgdhgfdhddddddddddd">#REF!</definedName>
    <definedName name="hgjgkjgjlhlkjhlkk23165465465">#REF!</definedName>
    <definedName name="hhhhhhhhhhhhhhhhhhhhhhhhhhhhhhhhhhhhhhhhhhhhhhhhhhhhhhhhhhhhhhhhhhhhh">#REF!</definedName>
    <definedName name="hhhhhhhhhhhhhhhhhhhhhhhhhhhhhhhhhhhhhhhhhhhhhhhhhhhhhhhhhhhhhhhhhhhhhhhhhhhhhhhhhhhhhhhhhhhhhhhhhhhhhhhhhyyyyyyyyyyyyyyyyyyyyyyyyyyyyyyyyyyyyyyyyyyyyyyyyyyyyyyyyyyyyyyyyyyyyyyyyyyyy">#REF!</definedName>
    <definedName name="hjgkhjgjk">#REF!</definedName>
    <definedName name="hjgkygjhbh">#REF!</definedName>
    <definedName name="hkjhkhfkjksdhfdg">#REF!</definedName>
    <definedName name="Idaho">#REF!</definedName>
    <definedName name="Illinois">#REF!</definedName>
    <definedName name="Imm_1819_funded_students">#REF!</definedName>
    <definedName name="Imm_2019_20_Private_School_Reimbursement_Detail">#REF!</definedName>
    <definedName name="Imm_scenarios">#REF!</definedName>
    <definedName name="imm_served_SNOR_comparison_070218">#REF!</definedName>
    <definedName name="Indian_Set_Aside">#REF!</definedName>
    <definedName name="Indiana">#REF!</definedName>
    <definedName name="Iowa">#REF!</definedName>
    <definedName name="jadksjk">#REF!</definedName>
    <definedName name="jhjhjkkkkkkkkkkkkkkkkkkkkkkk44444444444444444444444444">#REF!</definedName>
    <definedName name="jhjkhghjghjgkjhkjll54666666666666666666666666666666666">#REF!</definedName>
    <definedName name="jkjhljkhkjhkjlhjkkkkkkkkkkkkkkkkkkk">#REF!</definedName>
    <definedName name="jkjhuihkjbkjbk">#REF!</definedName>
    <definedName name="Kansas">#REF!</definedName>
    <definedName name="Kentucky">#REF!</definedName>
    <definedName name="kjhkjhjkhjkhjkhjkhkj">#REF!</definedName>
    <definedName name="kjhkjkljkkjkjkkjjkkjkkjkjkjkj">#REF!</definedName>
    <definedName name="kkkkkkkkkkkkkkkkkkkkkkkkkkkkkkkkkkkkkkkkk444444444444444477777777777777778888888888888">#REF!</definedName>
    <definedName name="klklkl11111111111111111111111">#REF!</definedName>
    <definedName name="LEP_complete_567">#REF!</definedName>
    <definedName name="list_for_SFSD">#REF!</definedName>
    <definedName name="lllllllllllllllllllll12121">#REF!</definedName>
    <definedName name="Louisiana">#REF!</definedName>
    <definedName name="LRDDRResDCode">#REF!</definedName>
    <definedName name="Maine">#REF!</definedName>
    <definedName name="Maryland">#REF!</definedName>
    <definedName name="Massachusetts">#REF!</definedName>
    <definedName name="Master_Elig_2016___4">#REF!</definedName>
    <definedName name="Merge_ELPD_Base_Data3">#REF!</definedName>
    <definedName name="Merged_CBEDS_Charter_Data">#REF!</definedName>
    <definedName name="Michigan">#REF!</definedName>
    <definedName name="Minnesota">#REF!</definedName>
    <definedName name="Misc_EPA">#REF!</definedName>
    <definedName name="Mississippi">#REF!</definedName>
    <definedName name="Missouri">#REF!</definedName>
    <definedName name="mmmmmmmmmmmmmmmmmmmmmmmmmmmmmmmmmmmmmmmmmmmmmmmmmmmmmmmmmmmmmmmmmmmmmmmmmmmmmmmmmmmmmmmmmmmmm">#REF!</definedName>
    <definedName name="Montana">#REF!</definedName>
    <definedName name="Nebraska">#REF!</definedName>
    <definedName name="Nevada">#REF!</definedName>
    <definedName name="New_Hampshire">#REF!</definedName>
    <definedName name="New_Jersey">#REF!</definedName>
    <definedName name="New_Mexico">#REF!</definedName>
    <definedName name="New_York">#REF!</definedName>
    <definedName name="nnnnnnnnnnnnnnnnnnnnnnmmmmmmmmmmmmmmmmmmmmmmmbbbbbbbbbbbbbbbbbbbbbb">#REF!</definedName>
    <definedName name="nonzero_agg">#REF!</definedName>
    <definedName name="North_Carolina">#REF!</definedName>
    <definedName name="North_Dakota">#REF!</definedName>
    <definedName name="Northern_Mariana_Islands">#REF!</definedName>
    <definedName name="Ohio">#REF!</definedName>
    <definedName name="Oklahoma">#REF!</definedName>
    <definedName name="Open_ClosedSchools">#REF!</definedName>
    <definedName name="OpenDoc">#REF!</definedName>
    <definedName name="Oregon">#REF!</definedName>
    <definedName name="Other_Non_State_Allocations">#REF!</definedName>
    <definedName name="PARIS">#REF!</definedName>
    <definedName name="Pennsylvania">#REF!</definedName>
    <definedName name="PhysLocPLFloor">#REF!</definedName>
    <definedName name="_xlnm.Print_Titles" localSheetId="0">'2022-23 Title I, Part D Alloc'!$2:$10</definedName>
    <definedName name="PriorDPLCFF">#REF!</definedName>
    <definedName name="private_els_served_1718">#REF!</definedName>
    <definedName name="Puerto_Rico">#REF!</definedName>
    <definedName name="Pvt_sc_directory">#REF!</definedName>
    <definedName name="qqqqqqqqqqqqqqqqqqqqqqqqqqqqqqqqqqqqqqqqqqqqqqqqqqqqqqqqqqqqqqqqqqqqqqqqqqqqqqqqqqqqq">#REF!</definedName>
    <definedName name="qry_08_09_AdjSchLvl___Dist___LFs">#REF!</definedName>
    <definedName name="qry_aggr2007_Teacher_ct_to_LEA_level">#REF!</definedName>
    <definedName name="qry_aggre_2007_CBED_PAR_Sch_Level_to_dist_level">#REF!</definedName>
    <definedName name="qry_may_7_master_IV_16_programs">#REF!</definedName>
    <definedName name="qry_Teacher_ct_PAR_File_Sch_Level_to_Dist_Level">#REF!</definedName>
    <definedName name="qry03_District_Level_Data_LEAs">#REF!</definedName>
    <definedName name="qry05_District_Level_Data_NFCS">#REF!</definedName>
    <definedName name="qry1a_SRSA_Elig_Matched_with_Application__4_542_">#REF!</definedName>
    <definedName name="qryAggreLFCS_NonCharter_SchLev">#REF!</definedName>
    <definedName name="qryChartersActive">#REF!</definedName>
    <definedName name="qryFed_File_District_Level_no_DFCS">#REF!</definedName>
    <definedName name="qryFED_LFCS_NonCharters_aggreDistLev">#REF!</definedName>
    <definedName name="qryFED_LFCS_NonCharters_AggreLEALev">#REF!</definedName>
    <definedName name="qryPubschls">#REF!</definedName>
    <definedName name="QryReorgedDistricts">#REF!</definedName>
    <definedName name="qryUSED_TO_MAKE_tbl0910QEIA_EnrwFunding">#REF!</definedName>
    <definedName name="Query">#REF!</definedName>
    <definedName name="QueryInsReceivedPrint">#REF!</definedName>
    <definedName name="revisedallocation">#REF!</definedName>
    <definedName name="Revisedfomula">#REF!</definedName>
    <definedName name="Rhode_Island">#REF!</definedName>
    <definedName name="Rvised">#REF!</definedName>
    <definedName name="rwtretrewtewtewtewtwertretretrewtretre">#REF!</definedName>
    <definedName name="sadfsfdsfdafgdasfsssssssssssssssssssssssssssssssssssssssssssssssss">#REF!</definedName>
    <definedName name="sadsadfsadfsadsasd1354564654351">#REF!</definedName>
    <definedName name="SchoolDetailExpanded">#REF!</definedName>
    <definedName name="sdddddddddddddddddddddddddddddddddddd">#REF!</definedName>
    <definedName name="sdf">#REF!</definedName>
    <definedName name="sdfaaaaaaaaaaaaaaaaaa">#REF!</definedName>
    <definedName name="sdfgfddddddddddddddddddddddddddddddddddddddddddddddddddddd">#REF!</definedName>
    <definedName name="sdfsadfsssa">#REF!</definedName>
    <definedName name="sdfsdfdaewaewasd">#REF!</definedName>
    <definedName name="sdfsdfdsvfdfsdfdsfdsfdsfdsfsfs">#REF!</definedName>
    <definedName name="sdsaddddddddddddddddddddddddddddddddddddddd">#REF!</definedName>
    <definedName name="sdsfsdfdgfffffffffffffffffffffffffffffffffffffffffffffffffffffffffffffffffff">#REF!</definedName>
    <definedName name="sfdgdgdfgfdgfdgdfsgfdsgfdsg">#REF!</definedName>
    <definedName name="SNOR_14_15_district_level">#REF!</definedName>
    <definedName name="SNOR_15_16_by_district">#REF!</definedName>
    <definedName name="SNOR_17_18_by_LEA">#REF!</definedName>
    <definedName name="SNOR_19_20_by_district">#REF!</definedName>
    <definedName name="SNOR_results_for_SFSD">#REF!</definedName>
    <definedName name="South_Carolina">#REF!</definedName>
    <definedName name="South_Dakota">#REF!</definedName>
    <definedName name="sssssssssssssggggggggggggggggggggggeeee44444446hhhhhhhhhhhhhhhhhh">#REF!</definedName>
    <definedName name="ssssssssssssssssssssssssddddddddddddddddfffffffffffffffffffffffffgggggggggggggggggggggggggggggggggg">#REF!</definedName>
    <definedName name="ssssssssssssssssssssssssssssssssssssss">#REF!</definedName>
    <definedName name="sssssssssssssssssssssssssssssssssssssseeeeeeeeeeeeeeeeeeeeeeeeeeeeeeeeeeeeeeeeettttttttttttttttttttttttttttttt">#REF!</definedName>
    <definedName name="ssssssssssssssssssssssssssssssssssssssssssssssssssssssssssssssssssssssssssssssssssssssssssssssss">#REF!</definedName>
    <definedName name="STD">#REF!</definedName>
    <definedName name="TaAllocA">#REF!</definedName>
    <definedName name="TaAllocB">#REF!</definedName>
    <definedName name="TaAllocC">#REF!</definedName>
    <definedName name="TaAllocD">#REF!</definedName>
    <definedName name="TaAllocD1">#REF!</definedName>
    <definedName name="TaARA">#REF!</definedName>
    <definedName name="TaARB">#REF!</definedName>
    <definedName name="TaARC">#REF!</definedName>
    <definedName name="TaCalc">#REF!</definedName>
    <definedName name="TaCARSC">#REF!</definedName>
    <definedName name="TaCARSD">#REF!</definedName>
    <definedName name="TaCMDCLEAList">#REF!</definedName>
    <definedName name="TaCMDCList">#REF!</definedName>
    <definedName name="TaCMDCListQ4">#REF!</definedName>
    <definedName name="TaLCAPC">#REF!</definedName>
    <definedName name="TaLCAPD">#REF!</definedName>
    <definedName name="TaNotesC">#REF!</definedName>
    <definedName name="TaNotesD">#REF!</definedName>
    <definedName name="TaPrelimCalc">#REF!</definedName>
    <definedName name="TaRevisedCalc">#REF!</definedName>
    <definedName name="TaStats">#REF!</definedName>
    <definedName name="tblPubschlsDownload">#REF!</definedName>
    <definedName name="Tennessee">#REF!</definedName>
    <definedName name="TEST">#REF!</definedName>
    <definedName name="Texas">#REF!</definedName>
    <definedName name="trbidrdrf.">#REF!</definedName>
    <definedName name="tttttttttttttttttttttttttttwwwwwwwwwwwwwwwwwwweeeeeeeeeeeeeeeee">#REF!</definedName>
    <definedName name="uilkhjghjghjfhgfjtfghhggkjglh">#REF!</definedName>
    <definedName name="UpdateCSLEAInfo">#REF!</definedName>
    <definedName name="Utah">#REF!</definedName>
    <definedName name="Vendor_Match_Results">#REF!</definedName>
    <definedName name="Vermont">#REF!</definedName>
    <definedName name="Virgin_Islands">#REF!</definedName>
    <definedName name="Virginia">#REF!</definedName>
    <definedName name="vvvvvvvvvvvvvvffffffffffffffffffffffffffffffffffffffffffffjjjjjjjjjjjjjjjjjjjjjjjjjjjjjjj">#REF!</definedName>
    <definedName name="vvvvvvvvvvvvvvvvvvvvvvvvvvvvvvvvvvvvvvvvvvvvvvvvvvvvvvvvvvvvvvvvvvvvvvvvvvvvvvvvvccccccccccccccccccccccccccccccc">#REF!</definedName>
    <definedName name="vvvvvvvvvvvvvvvvvvvvvvvvvvvvvvvvvvvvvvvvvvvvvvvvvvvvvvvvvvvvvvvvvvvvvvvvvvvvvvvvvvvvvvvvvvvvvvvvvvvv">#REF!</definedName>
    <definedName name="Washington">#REF!</definedName>
    <definedName name="Web_list_el_1920">#REF!</definedName>
    <definedName name="web_list_imm_1920">#REF!</definedName>
    <definedName name="werterwtrewtewtew">#REF!</definedName>
    <definedName name="West_Virginia">#REF!</definedName>
    <definedName name="Wisconsin">#REF!</definedName>
    <definedName name="wwwwwwwwwwwwwwww">#REF!</definedName>
    <definedName name="wwwwwwwwwwwwwwwwwwwwwwwwwwwwwwwwwwwwwwwwwwwwwwwwwwwwwwww3333333333333333333">#REF!</definedName>
    <definedName name="wwwwwwwwwwwwwwwwwwwwwwwwwwwwwwwwwwwwwwwwwwwwwwwwwwwwwwwwwwwwwwwwwwwwwwwwwwwwwwwwwwwwwwwwwwwwwwwwwwwwwwwwwwwwwwwwww">#REF!</definedName>
    <definedName name="Wyoming">#REF!</definedName>
    <definedName name="yuityuiutyity">#REF!</definedName>
    <definedName name="yyyyyyyyyyyyyyyyyyyyyyyyyyyyyyyyyyyyyyyyyyyyyyyyyyyyyy">#REF!</definedName>
  </definedNames>
  <calcPr calcId="191029" calcMode="manual"/>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U11" i="1" l="1"/>
  <c r="N52" i="1"/>
  <c r="O52" i="1"/>
  <c r="P52" i="1"/>
  <c r="Q52" i="1"/>
  <c r="R52" i="1"/>
  <c r="S52" i="1"/>
  <c r="T52" i="1"/>
  <c r="K52" i="1"/>
  <c r="U12" i="1" l="1"/>
  <c r="V12" i="1" s="1"/>
  <c r="U13" i="1"/>
  <c r="V13" i="1" s="1"/>
  <c r="U14" i="1"/>
  <c r="V14" i="1" s="1"/>
  <c r="U15" i="1"/>
  <c r="V15" i="1" s="1"/>
  <c r="U16" i="1"/>
  <c r="V16" i="1" s="1"/>
  <c r="U17" i="1"/>
  <c r="V17" i="1" s="1"/>
  <c r="U18" i="1"/>
  <c r="V18" i="1" s="1"/>
  <c r="U19" i="1"/>
  <c r="V19" i="1" s="1"/>
  <c r="U20" i="1"/>
  <c r="V20" i="1" s="1"/>
  <c r="U21" i="1"/>
  <c r="V21" i="1" s="1"/>
  <c r="U22" i="1"/>
  <c r="V22" i="1" s="1"/>
  <c r="U23" i="1"/>
  <c r="V23" i="1" s="1"/>
  <c r="U24" i="1"/>
  <c r="V24" i="1" s="1"/>
  <c r="U25" i="1"/>
  <c r="V25" i="1" s="1"/>
  <c r="U26" i="1"/>
  <c r="V26" i="1" s="1"/>
  <c r="U27" i="1"/>
  <c r="V27" i="1" s="1"/>
  <c r="U28" i="1"/>
  <c r="V28" i="1" s="1"/>
  <c r="U29" i="1"/>
  <c r="V29" i="1" s="1"/>
  <c r="U30" i="1"/>
  <c r="V30" i="1" s="1"/>
  <c r="U31" i="1"/>
  <c r="V31" i="1" s="1"/>
  <c r="U32" i="1"/>
  <c r="V32" i="1" s="1"/>
  <c r="U33" i="1"/>
  <c r="V33" i="1" s="1"/>
  <c r="U34" i="1"/>
  <c r="V34" i="1" s="1"/>
  <c r="U35" i="1"/>
  <c r="V35" i="1" s="1"/>
  <c r="U36" i="1"/>
  <c r="V36" i="1" s="1"/>
  <c r="U37" i="1"/>
  <c r="V37" i="1" s="1"/>
  <c r="U38" i="1"/>
  <c r="V38" i="1" s="1"/>
  <c r="U39" i="1"/>
  <c r="V39" i="1" s="1"/>
  <c r="U40" i="1"/>
  <c r="V40" i="1" s="1"/>
  <c r="U41" i="1"/>
  <c r="V41" i="1" s="1"/>
  <c r="U42" i="1"/>
  <c r="V42" i="1" s="1"/>
  <c r="U43" i="1"/>
  <c r="V43" i="1" s="1"/>
  <c r="U44" i="1"/>
  <c r="V44" i="1" s="1"/>
  <c r="U45" i="1"/>
  <c r="V45" i="1" s="1"/>
  <c r="U46" i="1"/>
  <c r="V46" i="1" s="1"/>
  <c r="U47" i="1"/>
  <c r="V47" i="1" s="1"/>
  <c r="U48" i="1"/>
  <c r="V48" i="1" s="1"/>
  <c r="U49" i="1"/>
  <c r="V49" i="1" s="1"/>
  <c r="U50" i="1"/>
  <c r="V50" i="1" s="1"/>
  <c r="U51" i="1"/>
  <c r="V51" i="1" s="1"/>
  <c r="M52" i="1"/>
  <c r="V11" i="1" l="1"/>
  <c r="V52" i="1" s="1"/>
  <c r="U52" i="1"/>
</calcChain>
</file>

<file path=xl/sharedStrings.xml><?xml version="1.0" encoding="utf-8"?>
<sst xmlns="http://schemas.openxmlformats.org/spreadsheetml/2006/main" count="486" uniqueCount="244">
  <si>
    <t xml:space="preserve">Title I, Part D, Subpart 2 </t>
  </si>
  <si>
    <t>Prevention and Intervention Programs for Children and Youth Who Are Neglected, Delinquent, or At-Risk</t>
  </si>
  <si>
    <t>Every Student Succeeds Act</t>
  </si>
  <si>
    <t>County Name</t>
  </si>
  <si>
    <t>Full CDS Code</t>
  </si>
  <si>
    <t>County
Code</t>
  </si>
  <si>
    <t>District
Code</t>
  </si>
  <si>
    <t>School
Code</t>
  </si>
  <si>
    <t>Service Location Field</t>
  </si>
  <si>
    <t>Local Educational Agency</t>
  </si>
  <si>
    <t>Invoices</t>
  </si>
  <si>
    <t>Total Paid</t>
  </si>
  <si>
    <t>Balance Remaining</t>
  </si>
  <si>
    <t>Statewide Total</t>
  </si>
  <si>
    <t>California Department of Education</t>
  </si>
  <si>
    <t>School Fiscal Services Division</t>
  </si>
  <si>
    <t>Alameda</t>
  </si>
  <si>
    <t>01100170000000</t>
  </si>
  <si>
    <t>01</t>
  </si>
  <si>
    <t>10017</t>
  </si>
  <si>
    <t>0000000</t>
  </si>
  <si>
    <t>Alameda County Office of Education</t>
  </si>
  <si>
    <t>Yes</t>
  </si>
  <si>
    <t>Butte</t>
  </si>
  <si>
    <t>04100410000000</t>
  </si>
  <si>
    <t>04</t>
  </si>
  <si>
    <t>10041</t>
  </si>
  <si>
    <t>Butte County Office of Education</t>
  </si>
  <si>
    <t>Contra Costa</t>
  </si>
  <si>
    <t>07100740000000</t>
  </si>
  <si>
    <t>07</t>
  </si>
  <si>
    <t>10074</t>
  </si>
  <si>
    <t>Contra Costa County Office of Education</t>
  </si>
  <si>
    <t>Del Norte</t>
  </si>
  <si>
    <t>08100820000000</t>
  </si>
  <si>
    <t>08</t>
  </si>
  <si>
    <t>10082</t>
  </si>
  <si>
    <t>Del Norte County Office of Education</t>
  </si>
  <si>
    <t>El Dorado</t>
  </si>
  <si>
    <t>09100900000000</t>
  </si>
  <si>
    <t>09</t>
  </si>
  <si>
    <t>10090</t>
  </si>
  <si>
    <t>El Dorado County Office of Education</t>
  </si>
  <si>
    <t>Fresno</t>
  </si>
  <si>
    <t>10101080000000</t>
  </si>
  <si>
    <t>10</t>
  </si>
  <si>
    <t>10108</t>
  </si>
  <si>
    <t>Fresno County Office of Education</t>
  </si>
  <si>
    <t>Humboldt</t>
  </si>
  <si>
    <t>12101240000000</t>
  </si>
  <si>
    <t>12</t>
  </si>
  <si>
    <t>10124</t>
  </si>
  <si>
    <t>Humboldt County Office of Education</t>
  </si>
  <si>
    <t>Imperial</t>
  </si>
  <si>
    <t>13101320000000</t>
  </si>
  <si>
    <t>13</t>
  </si>
  <si>
    <t>10132</t>
  </si>
  <si>
    <t>Imperial County Office of Education</t>
  </si>
  <si>
    <t>Kern</t>
  </si>
  <si>
    <t>15101570000000</t>
  </si>
  <si>
    <t>15</t>
  </si>
  <si>
    <t>10157</t>
  </si>
  <si>
    <t>Kern County Office of Education</t>
  </si>
  <si>
    <t>Kings</t>
  </si>
  <si>
    <t>16101650000000</t>
  </si>
  <si>
    <t>16</t>
  </si>
  <si>
    <t>10165</t>
  </si>
  <si>
    <t>Kings County Office of Education</t>
  </si>
  <si>
    <t>Los Angeles</t>
  </si>
  <si>
    <t>19101990000000</t>
  </si>
  <si>
    <t>19</t>
  </si>
  <si>
    <t>10199</t>
  </si>
  <si>
    <t>Los Angeles County Office of Education</t>
  </si>
  <si>
    <t>Madera</t>
  </si>
  <si>
    <t>20102070000000</t>
  </si>
  <si>
    <t>20</t>
  </si>
  <si>
    <t>10207</t>
  </si>
  <si>
    <t>Madera County Superintendent of Schools</t>
  </si>
  <si>
    <t>Marin</t>
  </si>
  <si>
    <t>21102150000000</t>
  </si>
  <si>
    <t>21</t>
  </si>
  <si>
    <t>10215</t>
  </si>
  <si>
    <t>Marin County Office of Education</t>
  </si>
  <si>
    <t>Mendocino</t>
  </si>
  <si>
    <t>23102310000000</t>
  </si>
  <si>
    <t>23</t>
  </si>
  <si>
    <t>10231</t>
  </si>
  <si>
    <t>Mendocino County Office of Education</t>
  </si>
  <si>
    <t>Merced</t>
  </si>
  <si>
    <t>24102490000000</t>
  </si>
  <si>
    <t>24</t>
  </si>
  <si>
    <t>10249</t>
  </si>
  <si>
    <t>Merced County Office of Education</t>
  </si>
  <si>
    <t>Monterey</t>
  </si>
  <si>
    <t>27102720000000</t>
  </si>
  <si>
    <t>27</t>
  </si>
  <si>
    <t>10272</t>
  </si>
  <si>
    <t>Monterey County Office of Education</t>
  </si>
  <si>
    <t>Napa</t>
  </si>
  <si>
    <t>28102800000000</t>
  </si>
  <si>
    <t>28</t>
  </si>
  <si>
    <t>10280</t>
  </si>
  <si>
    <t>Napa County Office of Education</t>
  </si>
  <si>
    <t>Orange</t>
  </si>
  <si>
    <t>30103060000000</t>
  </si>
  <si>
    <t>30</t>
  </si>
  <si>
    <t>10306</t>
  </si>
  <si>
    <t>Orange County Department of Education</t>
  </si>
  <si>
    <t>Placer</t>
  </si>
  <si>
    <t>31103140000000</t>
  </si>
  <si>
    <t>31</t>
  </si>
  <si>
    <t>10314</t>
  </si>
  <si>
    <t>Placer County Office of Education</t>
  </si>
  <si>
    <t>Riverside</t>
  </si>
  <si>
    <t>33103300000000</t>
  </si>
  <si>
    <t>33</t>
  </si>
  <si>
    <t>10330</t>
  </si>
  <si>
    <t>Riverside County Office of Education</t>
  </si>
  <si>
    <t>Sacramento</t>
  </si>
  <si>
    <t>34103480000000</t>
  </si>
  <si>
    <t>34</t>
  </si>
  <si>
    <t>10348</t>
  </si>
  <si>
    <t>Sacramento County Office of Education</t>
  </si>
  <si>
    <t>San Benito</t>
  </si>
  <si>
    <t>35103550000000</t>
  </si>
  <si>
    <t>35</t>
  </si>
  <si>
    <t>10355</t>
  </si>
  <si>
    <t>San Benito County Office of Education</t>
  </si>
  <si>
    <t>San Bernardino</t>
  </si>
  <si>
    <t>36103630000000</t>
  </si>
  <si>
    <t>36</t>
  </si>
  <si>
    <t>10363</t>
  </si>
  <si>
    <t>San Bernardino County Office of Education</t>
  </si>
  <si>
    <t>San Diego</t>
  </si>
  <si>
    <t>37103710000000</t>
  </si>
  <si>
    <t>37</t>
  </si>
  <si>
    <t>10371</t>
  </si>
  <si>
    <t>San Diego County Office of Education</t>
  </si>
  <si>
    <t>San Francisco</t>
  </si>
  <si>
    <t>38103890000000</t>
  </si>
  <si>
    <t>38</t>
  </si>
  <si>
    <t>10389</t>
  </si>
  <si>
    <t>San Francisco County Office of Education</t>
  </si>
  <si>
    <t>San Joaquin</t>
  </si>
  <si>
    <t>39103970000000</t>
  </si>
  <si>
    <t>39</t>
  </si>
  <si>
    <t>10397</t>
  </si>
  <si>
    <t>San Joaquin County Office of Education</t>
  </si>
  <si>
    <t>San Luis Obispo</t>
  </si>
  <si>
    <t>40104050000000</t>
  </si>
  <si>
    <t>40</t>
  </si>
  <si>
    <t>10405</t>
  </si>
  <si>
    <t>San Luis Obispo County Office of Education</t>
  </si>
  <si>
    <t>San Mateo</t>
  </si>
  <si>
    <t>41104130000000</t>
  </si>
  <si>
    <t>41</t>
  </si>
  <si>
    <t>10413</t>
  </si>
  <si>
    <t>San Mateo County Office of Education</t>
  </si>
  <si>
    <t>Santa Barbara</t>
  </si>
  <si>
    <t>42104210000000</t>
  </si>
  <si>
    <t>42</t>
  </si>
  <si>
    <t>10421</t>
  </si>
  <si>
    <t>Santa Barbara County Office of Education</t>
  </si>
  <si>
    <t>Santa Clara</t>
  </si>
  <si>
    <t>43104390000000</t>
  </si>
  <si>
    <t>43</t>
  </si>
  <si>
    <t>10439</t>
  </si>
  <si>
    <t>Santa Clara County Office of Education</t>
  </si>
  <si>
    <t>Santa Cruz</t>
  </si>
  <si>
    <t>44104470000000</t>
  </si>
  <si>
    <t>44</t>
  </si>
  <si>
    <t>10447</t>
  </si>
  <si>
    <t>Santa Cruz County Office of Education</t>
  </si>
  <si>
    <t>Shasta</t>
  </si>
  <si>
    <t>45104540000000</t>
  </si>
  <si>
    <t>45</t>
  </si>
  <si>
    <t>10454</t>
  </si>
  <si>
    <t>Shasta County Office of Education</t>
  </si>
  <si>
    <t>Solano</t>
  </si>
  <si>
    <t>48104880000000</t>
  </si>
  <si>
    <t>48</t>
  </si>
  <si>
    <t>10488</t>
  </si>
  <si>
    <t>Solano County Office of Education</t>
  </si>
  <si>
    <t>Sonoma</t>
  </si>
  <si>
    <t>49104960000000</t>
  </si>
  <si>
    <t>49</t>
  </si>
  <si>
    <t>10496</t>
  </si>
  <si>
    <t>Sonoma County Office of Education</t>
  </si>
  <si>
    <t>Stanislaus</t>
  </si>
  <si>
    <t>50105040000000</t>
  </si>
  <si>
    <t>50</t>
  </si>
  <si>
    <t>10504</t>
  </si>
  <si>
    <t>Stanislaus County Office of Education</t>
  </si>
  <si>
    <t>Tehama</t>
  </si>
  <si>
    <t>52105200000000</t>
  </si>
  <si>
    <t>52</t>
  </si>
  <si>
    <t>10520</t>
  </si>
  <si>
    <t>Tehama County Department of Education</t>
  </si>
  <si>
    <t>Tulare</t>
  </si>
  <si>
    <t>54105460000000</t>
  </si>
  <si>
    <t>54</t>
  </si>
  <si>
    <t>10546</t>
  </si>
  <si>
    <t>Tulare County Office of Education</t>
  </si>
  <si>
    <t>Tuolumne</t>
  </si>
  <si>
    <t>55105530000000</t>
  </si>
  <si>
    <t>55</t>
  </si>
  <si>
    <t>10553</t>
  </si>
  <si>
    <t>Tuolumne County Superintendent of Schools</t>
  </si>
  <si>
    <t>Ventura</t>
  </si>
  <si>
    <t>56105610000000</t>
  </si>
  <si>
    <t>56</t>
  </si>
  <si>
    <t>10561</t>
  </si>
  <si>
    <t>Ventura County Office of Education</t>
  </si>
  <si>
    <t>Yolo</t>
  </si>
  <si>
    <t>57105790000000</t>
  </si>
  <si>
    <t>57</t>
  </si>
  <si>
    <t>10579</t>
  </si>
  <si>
    <t>Yolo County Office of Education</t>
  </si>
  <si>
    <t>Yuba</t>
  </si>
  <si>
    <t>58105870000000</t>
  </si>
  <si>
    <t>58</t>
  </si>
  <si>
    <t>10587</t>
  </si>
  <si>
    <t>Yuba County Office of Education</t>
  </si>
  <si>
    <t>3rd Apportionment</t>
  </si>
  <si>
    <t>4th Apportionment</t>
  </si>
  <si>
    <t>2022‒23
Final
Allocation
Amount</t>
  </si>
  <si>
    <t>5th Apportionment</t>
  </si>
  <si>
    <t>6th Apportionment</t>
  </si>
  <si>
    <t>Not Filed</t>
  </si>
  <si>
    <t>1st Apportionment</t>
  </si>
  <si>
    <t>2nd Apportionment</t>
  </si>
  <si>
    <t>Final allocation amounts are posted for local educational agencies (LEAs) with a submitted Local Control and Accountability Plan (LCAP) Federal Addendum and a certified Consolidated Application and Reporting System (CARS) Application for Funding as of March 31, 2023.</t>
  </si>
  <si>
    <t>https://www.cde.ca.gov/fg/fo/r14/title1pd22apptoverview.asp</t>
  </si>
  <si>
    <t>7th Apportionment</t>
  </si>
  <si>
    <t>The seventh apportionment is based on Federal Cash Management Data Collection (CMDC) as of January 31, 2024. For more information on CMDC payments please refer to apportionment overview at the link below.</t>
  </si>
  <si>
    <t>April 2024</t>
  </si>
  <si>
    <t>CARS
Application
for Funding
3/31/2023</t>
  </si>
  <si>
    <t>LCAP Federal Addendum
3/31/2023</t>
  </si>
  <si>
    <t>Type</t>
  </si>
  <si>
    <t>COE</t>
  </si>
  <si>
    <t>CDS: County District School; COE: County Office of Education</t>
  </si>
  <si>
    <t>CMDC Submitted
1/31/2024</t>
  </si>
  <si>
    <t>Fiscal Year 2022–23</t>
  </si>
  <si>
    <t>Final allocation includes reductions for LEAs that failed to meet the the federal maintenance of effort requirement applicable to 2022–23 funding and did not receive an approved federal waiver, pursuant to Section 8521 of the Elementary and Secondary Education Act of 1965, as amended by the ESSA.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</si>
</sst>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quot;$&quot;#,##0_);[Red]\(&quot;$&quot;#,##0\)"/>
    <numFmt numFmtId="44" formatCode="_(&quot;$&quot;* #,##0.00_);_(&quot;$&quot;* \(#,##0.00\);_(&quot;$&quot;* &quot;-&quot;??_);_(@_)"/>
    <numFmt numFmtId="43" formatCode="_(* #,##0.00_);_(* \(#,##0.00\);_(* &quot;-&quot;??_);_(@_)"/>
    <numFmt numFmtId="164" formatCode="&quot;$&quot;#,##0"/>
  </numFmts>
  <fonts count="21" x14ac:knownFonts="1">
    <font>
      <sz val="12"/>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2"/>
      <name val="Arial"/>
      <family val="2"/>
    </font>
    <font>
      <sz val="10"/>
      <name val="Arial"/>
      <family val="2"/>
    </font>
    <font>
      <sz val="12"/>
      <name val="Arial"/>
      <family val="2"/>
    </font>
    <font>
      <sz val="12"/>
      <color theme="1"/>
      <name val="Arial"/>
      <family val="2"/>
    </font>
    <font>
      <b/>
      <sz val="12"/>
      <color theme="1"/>
      <name val="Arial"/>
      <family val="2"/>
    </font>
    <font>
      <sz val="12"/>
      <name val="Arial"/>
      <family val="2"/>
    </font>
    <font>
      <sz val="12"/>
      <color theme="1"/>
      <name val="Arial"/>
      <family val="2"/>
    </font>
    <font>
      <b/>
      <sz val="14"/>
      <name val="Arial"/>
      <family val="2"/>
    </font>
    <font>
      <b/>
      <sz val="12"/>
      <color theme="0"/>
      <name val="Arial"/>
      <family val="2"/>
    </font>
    <font>
      <b/>
      <sz val="10"/>
      <name val="Arial"/>
      <family val="2"/>
    </font>
    <font>
      <u/>
      <sz val="12"/>
      <color theme="10"/>
      <name val="Arial"/>
      <family val="2"/>
    </font>
    <font>
      <b/>
      <sz val="18"/>
      <color rgb="FF0070C0"/>
      <name val="Arial"/>
      <family val="2"/>
    </font>
    <font>
      <sz val="10"/>
      <name val="Tahoma"/>
      <family val="2"/>
    </font>
    <font>
      <sz val="8"/>
      <name val="Arial"/>
      <family val="2"/>
    </font>
    <font>
      <b/>
      <sz val="18"/>
      <color theme="1"/>
      <name val="Arial"/>
      <family val="2"/>
    </font>
    <font>
      <b/>
      <sz val="16"/>
      <name val="Arial"/>
      <family val="2"/>
    </font>
  </fonts>
  <fills count="3">
    <fill>
      <patternFill patternType="none"/>
    </fill>
    <fill>
      <patternFill patternType="gray125"/>
    </fill>
    <fill>
      <patternFill patternType="solid">
        <fgColor rgb="FF008000"/>
        <bgColor indexed="64"/>
      </patternFill>
    </fill>
  </fills>
  <borders count="3">
    <border>
      <left/>
      <right/>
      <top/>
      <bottom/>
      <diagonal/>
    </border>
    <border>
      <left/>
      <right/>
      <top/>
      <bottom style="thin">
        <color indexed="64"/>
      </bottom>
      <diagonal/>
    </border>
    <border>
      <left/>
      <right/>
      <top style="thin">
        <color indexed="64"/>
      </top>
      <bottom/>
      <diagonal/>
    </border>
  </borders>
  <cellStyleXfs count="29">
    <xf numFmtId="0" fontId="0" fillId="0" borderId="0"/>
    <xf numFmtId="0" fontId="5" fillId="0" borderId="0" applyNumberFormat="0" applyFill="0" applyAlignment="0" applyProtection="0"/>
    <xf numFmtId="0" fontId="5" fillId="0" borderId="0" applyNumberFormat="0" applyFill="0" applyAlignment="0" applyProtection="0"/>
    <xf numFmtId="0" fontId="5" fillId="0" borderId="0" applyNumberFormat="0" applyFill="0" applyAlignment="0" applyProtection="0"/>
    <xf numFmtId="0" fontId="6" fillId="0" borderId="0"/>
    <xf numFmtId="0" fontId="4" fillId="0" borderId="0"/>
    <xf numFmtId="0" fontId="8" fillId="0" borderId="0"/>
    <xf numFmtId="0" fontId="9" fillId="0" borderId="0" applyNumberFormat="0" applyFill="0" applyAlignment="0" applyProtection="0"/>
    <xf numFmtId="0" fontId="8" fillId="0" borderId="0"/>
    <xf numFmtId="0" fontId="5" fillId="0" borderId="0" applyNumberFormat="0" applyFill="0" applyAlignment="0" applyProtection="0"/>
    <xf numFmtId="0" fontId="6" fillId="0" borderId="0"/>
    <xf numFmtId="0" fontId="15" fillId="0" borderId="0" applyNumberFormat="0" applyFill="0" applyBorder="0" applyAlignment="0" applyProtection="0"/>
    <xf numFmtId="0" fontId="5" fillId="0" borderId="0" applyNumberFormat="0" applyFill="0" applyAlignment="0" applyProtection="0"/>
    <xf numFmtId="0" fontId="12" fillId="0" borderId="0" applyNumberFormat="0" applyFill="0" applyAlignment="0" applyProtection="0"/>
    <xf numFmtId="0" fontId="3" fillId="0" borderId="0"/>
    <xf numFmtId="0" fontId="9" fillId="0" borderId="2" applyNumberFormat="0" applyFill="0" applyAlignment="0" applyProtection="0"/>
    <xf numFmtId="0" fontId="16" fillId="0" borderId="0" applyNumberFormat="0" applyAlignment="0" applyProtection="0"/>
    <xf numFmtId="0" fontId="17" fillId="0" borderId="0"/>
    <xf numFmtId="43" fontId="2" fillId="0" borderId="0" applyFont="0" applyFill="0" applyBorder="0" applyAlignment="0" applyProtection="0"/>
    <xf numFmtId="44" fontId="2" fillId="0" borderId="0" applyFont="0" applyFill="0" applyBorder="0" applyAlignment="0" applyProtection="0"/>
    <xf numFmtId="0" fontId="17" fillId="0" borderId="0"/>
    <xf numFmtId="0" fontId="2" fillId="0" borderId="0"/>
    <xf numFmtId="0" fontId="6"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8" fillId="0" borderId="0"/>
    <xf numFmtId="0" fontId="6" fillId="0" borderId="0"/>
    <xf numFmtId="0" fontId="9" fillId="0" borderId="2" applyNumberFormat="0" applyFill="0" applyAlignment="0" applyProtection="0"/>
  </cellStyleXfs>
  <cellXfs count="55">
    <xf numFmtId="0" fontId="0" fillId="0" borderId="0" xfId="0"/>
    <xf numFmtId="0" fontId="7" fillId="0" borderId="0" xfId="4" applyFont="1" applyAlignment="1">
      <alignment horizontal="center"/>
    </xf>
    <xf numFmtId="0" fontId="0" fillId="0" borderId="0" xfId="0" applyAlignment="1">
      <alignment horizontal="center"/>
    </xf>
    <xf numFmtId="49" fontId="7" fillId="0" borderId="0" xfId="4" applyNumberFormat="1" applyFont="1" applyAlignment="1">
      <alignment horizontal="center"/>
    </xf>
    <xf numFmtId="0" fontId="7" fillId="0" borderId="0" xfId="4" applyFont="1"/>
    <xf numFmtId="164" fontId="7" fillId="0" borderId="0" xfId="4" applyNumberFormat="1" applyFont="1" applyAlignment="1">
      <alignment horizontal="right"/>
    </xf>
    <xf numFmtId="164" fontId="0" fillId="0" borderId="0" xfId="0" applyNumberFormat="1" applyAlignment="1">
      <alignment horizontal="right"/>
    </xf>
    <xf numFmtId="0" fontId="0" fillId="0" borderId="0" xfId="0" applyAlignment="1">
      <alignment horizontal="center" wrapText="1"/>
    </xf>
    <xf numFmtId="0" fontId="11" fillId="0" borderId="0" xfId="0" applyFont="1" applyAlignment="1">
      <alignment horizontal="center"/>
    </xf>
    <xf numFmtId="0" fontId="0" fillId="0" borderId="0" xfId="0" quotePrefix="1"/>
    <xf numFmtId="0" fontId="0" fillId="0" borderId="0" xfId="7" applyFont="1" applyFill="1" applyAlignment="1"/>
    <xf numFmtId="0" fontId="0" fillId="0" borderId="0" xfId="8" applyFont="1" applyAlignment="1">
      <alignment horizontal="center"/>
    </xf>
    <xf numFmtId="164" fontId="7" fillId="0" borderId="0" xfId="6" applyNumberFormat="1" applyFont="1" applyAlignment="1">
      <alignment horizontal="center"/>
    </xf>
    <xf numFmtId="6" fontId="0" fillId="0" borderId="0" xfId="8" applyNumberFormat="1" applyFont="1" applyAlignment="1">
      <alignment horizontal="right"/>
    </xf>
    <xf numFmtId="164" fontId="0" fillId="0" borderId="0" xfId="4" applyNumberFormat="1" applyFont="1" applyAlignment="1">
      <alignment horizontal="right"/>
    </xf>
    <xf numFmtId="164" fontId="0" fillId="0" borderId="0" xfId="8" applyNumberFormat="1" applyFont="1" applyAlignment="1">
      <alignment horizontal="right"/>
    </xf>
    <xf numFmtId="0" fontId="7" fillId="0" borderId="0" xfId="0" applyFont="1"/>
    <xf numFmtId="0" fontId="14" fillId="0" borderId="0" xfId="10" applyFont="1" applyAlignment="1">
      <alignment horizontal="left" vertical="center"/>
    </xf>
    <xf numFmtId="0" fontId="6" fillId="0" borderId="0" xfId="4"/>
    <xf numFmtId="0" fontId="0" fillId="0" borderId="0" xfId="0" applyAlignment="1">
      <alignment horizontal="left"/>
    </xf>
    <xf numFmtId="0" fontId="13" fillId="2" borderId="0" xfId="0" applyFont="1" applyFill="1" applyAlignment="1">
      <alignment horizontal="center" wrapText="1"/>
    </xf>
    <xf numFmtId="0" fontId="10" fillId="0" borderId="0" xfId="4" applyFont="1" applyAlignment="1">
      <alignment horizontal="left"/>
    </xf>
    <xf numFmtId="164" fontId="7" fillId="0" borderId="0" xfId="6" applyNumberFormat="1" applyFont="1"/>
    <xf numFmtId="164" fontId="11" fillId="0" borderId="0" xfId="4" applyNumberFormat="1" applyFont="1" applyAlignment="1">
      <alignment horizontal="right"/>
    </xf>
    <xf numFmtId="0" fontId="10" fillId="0" borderId="0" xfId="4" applyFont="1" applyAlignment="1">
      <alignment horizontal="center"/>
    </xf>
    <xf numFmtId="0" fontId="10" fillId="0" borderId="1" xfId="4" applyFont="1" applyBorder="1" applyAlignment="1">
      <alignment horizontal="left"/>
    </xf>
    <xf numFmtId="0" fontId="0" fillId="0" borderId="1" xfId="0" applyBorder="1" applyAlignment="1">
      <alignment horizontal="center"/>
    </xf>
    <xf numFmtId="164" fontId="11" fillId="0" borderId="1" xfId="4" applyNumberFormat="1" applyFont="1" applyBorder="1" applyAlignment="1">
      <alignment horizontal="right"/>
    </xf>
    <xf numFmtId="0" fontId="14" fillId="0" borderId="0" xfId="10" applyFont="1" applyAlignment="1">
      <alignment vertical="center"/>
    </xf>
    <xf numFmtId="0" fontId="14" fillId="0" borderId="0" xfId="10" applyFont="1" applyAlignment="1">
      <alignment horizontal="center" vertical="center"/>
    </xf>
    <xf numFmtId="49" fontId="7" fillId="0" borderId="0" xfId="4" applyNumberFormat="1" applyFont="1" applyAlignment="1">
      <alignment wrapText="1"/>
    </xf>
    <xf numFmtId="0" fontId="0" fillId="0" borderId="0" xfId="0" applyAlignment="1">
      <alignment wrapText="1"/>
    </xf>
    <xf numFmtId="49" fontId="10" fillId="0" borderId="0" xfId="4" applyNumberFormat="1" applyFont="1" applyAlignment="1">
      <alignment wrapText="1"/>
    </xf>
    <xf numFmtId="0" fontId="0" fillId="0" borderId="1" xfId="0" applyBorder="1" applyAlignment="1">
      <alignment wrapText="1"/>
    </xf>
    <xf numFmtId="0" fontId="6" fillId="0" borderId="0" xfId="4" applyAlignment="1">
      <alignment horizontal="center"/>
    </xf>
    <xf numFmtId="0" fontId="0" fillId="0" borderId="0" xfId="0" applyAlignment="1">
      <alignment horizontal="right"/>
    </xf>
    <xf numFmtId="0" fontId="6" fillId="0" borderId="0" xfId="4" applyAlignment="1">
      <alignment horizontal="right"/>
    </xf>
    <xf numFmtId="0" fontId="19" fillId="0" borderId="0" xfId="1" applyFont="1" applyAlignment="1">
      <alignment horizontal="left"/>
    </xf>
    <xf numFmtId="0" fontId="20" fillId="0" borderId="0" xfId="2" applyFont="1" applyAlignment="1">
      <alignment horizontal="left" vertical="top"/>
    </xf>
    <xf numFmtId="0" fontId="12" fillId="0" borderId="0" xfId="3" applyFont="1"/>
    <xf numFmtId="0" fontId="0" fillId="0" borderId="0" xfId="26" applyFont="1" applyAlignment="1">
      <alignment horizontal="left"/>
    </xf>
    <xf numFmtId="0" fontId="0" fillId="0" borderId="0" xfId="0" applyAlignment="1">
      <alignment horizontal="centerContinuous"/>
    </xf>
    <xf numFmtId="164" fontId="0" fillId="0" borderId="0" xfId="0" applyNumberFormat="1" applyAlignment="1">
      <alignment horizontal="centerContinuous"/>
    </xf>
    <xf numFmtId="0" fontId="15" fillId="0" borderId="0" xfId="11" applyAlignment="1">
      <alignment horizontal="left"/>
    </xf>
    <xf numFmtId="164" fontId="7" fillId="0" borderId="1" xfId="6" applyNumberFormat="1" applyFont="1" applyBorder="1"/>
    <xf numFmtId="164" fontId="7" fillId="0" borderId="1" xfId="6" applyNumberFormat="1" applyFont="1" applyBorder="1" applyAlignment="1">
      <alignment horizontal="center"/>
    </xf>
    <xf numFmtId="49" fontId="7" fillId="0" borderId="0" xfId="4" applyNumberFormat="1" applyFont="1" applyAlignment="1">
      <alignment horizontal="center" wrapText="1"/>
    </xf>
    <xf numFmtId="0" fontId="11" fillId="0" borderId="0" xfId="0" applyFont="1" applyAlignment="1">
      <alignment horizontal="left"/>
    </xf>
    <xf numFmtId="0" fontId="0" fillId="0" borderId="1" xfId="0" applyBorder="1" applyAlignment="1">
      <alignment horizontal="left"/>
    </xf>
    <xf numFmtId="0" fontId="9" fillId="0" borderId="0" xfId="0" applyFont="1"/>
    <xf numFmtId="0" fontId="9" fillId="0" borderId="2" xfId="28" applyAlignment="1">
      <alignment horizontal="left"/>
    </xf>
    <xf numFmtId="0" fontId="9" fillId="0" borderId="2" xfId="28" applyAlignment="1">
      <alignment horizontal="center"/>
    </xf>
    <xf numFmtId="0" fontId="9" fillId="0" borderId="2" xfId="28" applyAlignment="1">
      <alignment wrapText="1"/>
    </xf>
    <xf numFmtId="0" fontId="9" fillId="0" borderId="2" xfId="28" applyAlignment="1">
      <alignment horizontal="center" wrapText="1"/>
    </xf>
    <xf numFmtId="164" fontId="9" fillId="0" borderId="2" xfId="28" applyNumberFormat="1" applyAlignment="1">
      <alignment horizontal="right"/>
    </xf>
  </cellXfs>
  <cellStyles count="29">
    <cellStyle name="Comma 2" xfId="18" xr:uid="{D0B13AF6-2D58-4880-8587-6E7D052BFFBF}"/>
    <cellStyle name="Comma 3" xfId="23" xr:uid="{638FC724-AC4E-40A4-988C-2CCFD4B697F3}"/>
    <cellStyle name="Currency 2" xfId="19" xr:uid="{50D5A4E9-C497-403F-851D-004D13D9DE6A}"/>
    <cellStyle name="Currency 3" xfId="24" xr:uid="{57A71A00-F423-45A3-94CA-CC18B58FD69C}"/>
    <cellStyle name="Heading 1" xfId="1" builtinId="16" customBuiltin="1"/>
    <cellStyle name="Heading 1 2" xfId="12" xr:uid="{2449B4CA-B358-4138-A166-12993342CF30}"/>
    <cellStyle name="Heading 1 3" xfId="13" xr:uid="{306EE746-BDC6-4124-9C4B-969795726F6F}"/>
    <cellStyle name="Heading 2" xfId="2" builtinId="17"/>
    <cellStyle name="Heading 3" xfId="3" builtinId="18"/>
    <cellStyle name="Heading 4" xfId="9" builtinId="19" customBuiltin="1"/>
    <cellStyle name="Hyperlink" xfId="11" builtinId="8"/>
    <cellStyle name="Normal" xfId="0" builtinId="0"/>
    <cellStyle name="Normal 18" xfId="17" xr:uid="{2F8D8BD7-8ADC-4C7B-A6AB-DEAB9FC47256}"/>
    <cellStyle name="Normal 18 2" xfId="20" xr:uid="{EC249337-E1FC-4413-AA4C-11461BE61082}"/>
    <cellStyle name="Normal 2" xfId="14" xr:uid="{96C987E0-F0BC-43F1-9FB6-3E7FA6C3881A}"/>
    <cellStyle name="Normal 2 2" xfId="22" xr:uid="{A744D713-4CE1-44F0-939A-73187435F912}"/>
    <cellStyle name="Normal 20" xfId="4" xr:uid="{10C43102-BD1B-46F0-B9BD-E612C4D77D4B}"/>
    <cellStyle name="Normal 20 2" xfId="27" xr:uid="{9DF8B950-B077-425C-B20C-70D11DF842A3}"/>
    <cellStyle name="Normal 26" xfId="5" xr:uid="{E2A8ACA8-C9EF-4C42-B900-B68A9EA281E7}"/>
    <cellStyle name="Normal 3" xfId="21" xr:uid="{50F56803-47CD-447B-AEF1-8FC1F9D9355A}"/>
    <cellStyle name="Normal 3 2" xfId="8" xr:uid="{84F612E3-D408-4C96-B03B-AC51759BCBDA}"/>
    <cellStyle name="Normal 3 2 3" xfId="26" xr:uid="{E09DF37F-49EB-407C-8FB8-9698D6772C4F}"/>
    <cellStyle name="Normal 4" xfId="25" xr:uid="{132F637E-0978-4AFC-83F9-F187E2AFF8B3}"/>
    <cellStyle name="Normal 4 2 2" xfId="6" xr:uid="{5B307C6F-05F5-407B-9883-7C64652D4192}"/>
    <cellStyle name="Normal_15005 2nd apportionment_2nd Appt Title I, Part A 2009-10 Final 032210" xfId="10" xr:uid="{F2C7D03A-3C17-427C-96A3-9F9510416B96}"/>
    <cellStyle name="Tab Header" xfId="16" xr:uid="{7566EF24-4D91-4D1B-86E4-7B4519C1AB80}"/>
    <cellStyle name="Total" xfId="28" builtinId="25" customBuiltin="1"/>
    <cellStyle name="Total 2" xfId="7" xr:uid="{A266BBA5-FDD4-46F3-8EED-FF3C01F76D4C}"/>
    <cellStyle name="Total 3" xfId="15" xr:uid="{23ADC5B5-2210-4E3F-95A7-6F244A9587DB}"/>
  </cellStyles>
  <dxfs count="47">
    <dxf>
      <numFmt numFmtId="164" formatCode="&quot;$&quot;#,##0"/>
      <alignment horizontal="right" vertical="bottom"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64" formatCode="&quot;$&quot;#,##0"/>
      <fill>
        <patternFill patternType="none">
          <fgColor indexed="64"/>
          <bgColor indexed="65"/>
        </patternFill>
      </fill>
      <alignment horizontal="right" vertical="bottom" textRotation="0" indent="0" justifyLastLine="0" shrinkToFit="0" readingOrder="0"/>
    </dxf>
    <dxf>
      <numFmt numFmtId="164" formatCode="&quot;$&quot;#,##0"/>
      <alignment horizontal="right" vertical="bottom"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64" formatCode="&quot;$&quot;#,##0"/>
      <fill>
        <patternFill patternType="none">
          <fgColor indexed="64"/>
          <bgColor indexed="65"/>
        </patternFill>
      </fill>
      <alignment horizontal="right" vertical="bottom" textRotation="0" indent="0" justifyLastLine="0" shrinkToFit="0" readingOrder="0"/>
    </dxf>
    <dxf>
      <numFmt numFmtId="164" formatCode="&quot;$&quot;#,##0"/>
      <alignment horizontal="right" vertical="bottom"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64" formatCode="&quot;$&quot;#,##0"/>
      <fill>
        <patternFill patternType="none">
          <fgColor indexed="64"/>
          <bgColor indexed="65"/>
        </patternFill>
      </fill>
      <alignment horizontal="right" vertical="bottom" textRotation="0" wrapText="0" indent="0" justifyLastLine="0" shrinkToFit="0" readingOrder="0"/>
    </dxf>
    <dxf>
      <numFmt numFmtId="164" formatCode="&quot;$&quot;#,##0"/>
      <alignment horizontal="right" vertical="bottom"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64" formatCode="&quot;$&quot;#,##0"/>
      <alignment horizontal="right" vertical="bottom" textRotation="0" wrapText="0" indent="0" justifyLastLine="0" shrinkToFit="0" readingOrder="0"/>
    </dxf>
    <dxf>
      <numFmt numFmtId="164" formatCode="&quot;$&quot;#,##0"/>
      <alignment horizontal="right" vertical="bottom"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64" formatCode="&quot;$&quot;#,##0"/>
      <alignment horizontal="right" vertical="bottom" textRotation="0" wrapText="0" indent="0" justifyLastLine="0" shrinkToFit="0" readingOrder="0"/>
    </dxf>
    <dxf>
      <numFmt numFmtId="164" formatCode="&quot;$&quot;#,##0"/>
      <alignment horizontal="right" vertical="bottom"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64" formatCode="&quot;$&quot;#,##0"/>
      <fill>
        <patternFill patternType="none">
          <fgColor indexed="64"/>
          <bgColor indexed="65"/>
        </patternFill>
      </fill>
      <alignment horizontal="right" vertical="bottom" textRotation="0" wrapText="0" indent="0" justifyLastLine="0" shrinkToFit="0" readingOrder="0"/>
    </dxf>
    <dxf>
      <numFmt numFmtId="164" formatCode="&quot;$&quot;#,##0"/>
      <alignment horizontal="right" vertical="bottom"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64" formatCode="&quot;$&quot;#,##0"/>
      <fill>
        <patternFill patternType="none">
          <fgColor indexed="64"/>
          <bgColor indexed="65"/>
        </patternFill>
      </fill>
      <alignment horizontal="right" vertical="bottom" textRotation="0" wrapText="0" indent="0" justifyLastLine="0" shrinkToFit="0" readingOrder="0"/>
    </dxf>
    <dxf>
      <numFmt numFmtId="164" formatCode="&quot;$&quot;#,##0"/>
      <alignment horizontal="right" vertical="bottom"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64" formatCode="&quot;$&quot;#,##0"/>
      <fill>
        <patternFill patternType="none">
          <fgColor indexed="64"/>
          <bgColor indexed="65"/>
        </patternFill>
      </fill>
      <alignment horizontal="right" vertical="bottom" textRotation="0" wrapText="0" indent="0" justifyLastLine="0" shrinkToFit="0" readingOrder="0"/>
    </dxf>
    <dxf>
      <numFmt numFmtId="164" formatCode="&quot;$&quot;#,##0"/>
      <alignment horizontal="right" vertical="bottom"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64" formatCode="&quot;$&quot;#,##0"/>
      <fill>
        <patternFill patternType="none">
          <fgColor indexed="64"/>
          <bgColor indexed="65"/>
        </patternFill>
      </fill>
      <alignment horizontal="right" vertical="bottom" textRotation="0" wrapText="0" indent="0" justifyLastLine="0" shrinkToFit="0" readingOrder="0"/>
    </dxf>
    <dxf>
      <numFmt numFmtId="164" formatCode="&quot;$&quot;#,##0"/>
      <alignment horizontal="right" vertical="bottom"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64" formatCode="&quot;$&quot;#,##0"/>
      <fill>
        <patternFill patternType="none">
          <fgColor indexed="64"/>
          <bgColor indexed="65"/>
        </patternFill>
      </fill>
      <alignment horizontal="right" vertical="bottom" textRotation="0" wrapText="0" indent="0" justifyLastLine="0" shrinkToFit="0" readingOrder="0"/>
    </dxf>
    <dxf>
      <alignment horizontal="center"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164" formatCode="&quot;$&quot;#,##0"/>
      <fill>
        <patternFill patternType="none">
          <fgColor indexed="64"/>
          <bgColor indexed="65"/>
        </patternFill>
      </fill>
      <alignment horizontal="center" vertical="bottom" textRotation="0" wrapText="0" indent="0" justifyLastLine="0" shrinkToFit="0" readingOrder="0"/>
    </dxf>
    <dxf>
      <numFmt numFmtId="164" formatCode="&quot;$&quot;#,##0"/>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quot;$&quot;#,##0"/>
      <fill>
        <patternFill patternType="none">
          <fgColor indexed="64"/>
          <bgColor indexed="65"/>
        </patternFill>
      </fill>
    </dxf>
    <dxf>
      <alignment horizontal="center" vertical="bottom" textRotation="0" wrapText="0" indent="0" justifyLastLine="0" shrinkToFit="0" readingOrder="0"/>
    </dxf>
    <dxf>
      <font>
        <b val="0"/>
        <i val="0"/>
        <strike val="0"/>
        <condense val="0"/>
        <extend val="0"/>
        <outline val="0"/>
        <shadow val="0"/>
        <u val="none"/>
        <vertAlign val="baseline"/>
        <sz val="12"/>
        <color theme="1"/>
        <name val="Arial"/>
        <family val="2"/>
        <scheme val="none"/>
      </font>
      <fill>
        <patternFill patternType="none">
          <fgColor indexed="64"/>
          <bgColor indexed="65"/>
        </patternFill>
      </fill>
      <alignment horizontal="center" vertical="bottom" textRotation="0" wrapText="0" indent="0" justifyLastLine="0" shrinkToFit="0" readingOrder="0"/>
    </dxf>
    <dxf>
      <alignment horizontal="center" vertical="bottom" textRotation="0" wrapText="1" indent="0" justifyLastLine="0" shrinkToFit="0" readingOrder="0"/>
    </dxf>
    <dxf>
      <font>
        <b val="0"/>
        <i val="0"/>
        <strike val="0"/>
        <condense val="0"/>
        <extend val="0"/>
        <outline val="0"/>
        <shadow val="0"/>
        <u val="none"/>
        <vertAlign val="baseline"/>
        <sz val="12"/>
        <color theme="1"/>
        <name val="Arial"/>
        <family val="2"/>
        <scheme val="none"/>
      </font>
      <numFmt numFmtId="0" formatCode="General"/>
      <fill>
        <patternFill patternType="none">
          <fgColor indexed="64"/>
          <bgColor indexed="65"/>
        </patternFill>
      </fill>
      <alignment horizontal="center"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font>
        <b val="0"/>
        <i val="0"/>
        <strike val="0"/>
        <condense val="0"/>
        <extend val="0"/>
        <outline val="0"/>
        <shadow val="0"/>
        <u val="none"/>
        <vertAlign val="baseline"/>
        <sz val="12"/>
        <color theme="1"/>
        <name val="Arial"/>
        <family val="2"/>
        <scheme val="none"/>
      </font>
      <fill>
        <patternFill patternType="none">
          <fgColor indexed="64"/>
          <bgColor indexed="65"/>
        </patternFill>
      </fill>
      <alignment horizontal="general" vertical="bottom" textRotation="0" wrapText="1" indent="0" justifyLastLine="0" shrinkToFit="0" readingOrder="0"/>
    </dxf>
    <dxf>
      <alignment horizontal="center" vertical="bottom" textRotation="0" wrapText="0" indent="0" justifyLastLine="0" shrinkToFit="0" readingOrder="0"/>
    </dxf>
    <dxf>
      <font>
        <b val="0"/>
        <i val="0"/>
        <strike val="0"/>
        <condense val="0"/>
        <extend val="0"/>
        <outline val="0"/>
        <shadow val="0"/>
        <u val="none"/>
        <vertAlign val="baseline"/>
        <sz val="12"/>
        <color theme="1"/>
        <name val="Arial"/>
        <family val="2"/>
        <scheme val="none"/>
      </font>
      <fill>
        <patternFill patternType="none">
          <fgColor indexed="64"/>
          <bgColor indexed="65"/>
        </patternFill>
      </fill>
      <alignment horizontal="center" vertical="bottom" textRotation="0" wrapText="0" indent="0" justifyLastLine="0" shrinkToFit="0" readingOrder="0"/>
    </dxf>
    <dxf>
      <alignment horizontal="center" vertical="bottom" textRotation="0" wrapText="0" indent="0" justifyLastLine="0" shrinkToFit="0" readingOrder="0"/>
    </dxf>
    <dxf>
      <font>
        <b val="0"/>
        <i val="0"/>
        <strike val="0"/>
        <condense val="0"/>
        <extend val="0"/>
        <outline val="0"/>
        <shadow val="0"/>
        <u val="none"/>
        <vertAlign val="baseline"/>
        <sz val="12"/>
        <color theme="1"/>
        <name val="Arial"/>
        <family val="2"/>
        <scheme val="none"/>
      </font>
      <fill>
        <patternFill patternType="none">
          <fgColor indexed="64"/>
          <bgColor indexed="65"/>
        </patternFill>
      </fill>
      <alignment horizontal="center" vertical="bottom" textRotation="0" wrapText="0" indent="0" justifyLastLine="0" shrinkToFit="0" readingOrder="0"/>
    </dxf>
    <dxf>
      <alignment horizontal="center" vertical="bottom" textRotation="0" wrapText="0" indent="0" justifyLastLine="0" shrinkToFit="0" readingOrder="0"/>
    </dxf>
    <dxf>
      <font>
        <b val="0"/>
        <i val="0"/>
        <strike val="0"/>
        <condense val="0"/>
        <extend val="0"/>
        <outline val="0"/>
        <shadow val="0"/>
        <u val="none"/>
        <vertAlign val="baseline"/>
        <sz val="12"/>
        <color theme="1"/>
        <name val="Arial"/>
        <family val="2"/>
        <scheme val="none"/>
      </font>
      <fill>
        <patternFill patternType="none">
          <fgColor indexed="64"/>
          <bgColor indexed="65"/>
        </patternFill>
      </fill>
      <alignment horizontal="center" vertical="bottom" textRotation="0" wrapText="0" indent="0" justifyLastLine="0" shrinkToFit="0" readingOrder="0"/>
    </dxf>
    <dxf>
      <alignment horizontal="center" vertical="bottom" textRotation="0" wrapText="0" indent="0" justifyLastLine="0" shrinkToFit="0" readingOrder="0"/>
    </dxf>
    <dxf>
      <font>
        <b val="0"/>
        <i val="0"/>
        <strike val="0"/>
        <condense val="0"/>
        <extend val="0"/>
        <outline val="0"/>
        <shadow val="0"/>
        <u val="none"/>
        <vertAlign val="baseline"/>
        <sz val="12"/>
        <color theme="1"/>
        <name val="Arial"/>
        <family val="2"/>
        <scheme val="none"/>
      </font>
      <fill>
        <patternFill patternType="none">
          <fgColor indexed="64"/>
          <bgColor indexed="65"/>
        </patternFill>
      </fill>
      <alignment horizontal="center" vertical="bottom" textRotation="0" wrapText="0" indent="0" justifyLastLine="0" shrinkToFit="0" readingOrder="0"/>
    </dxf>
    <dxf>
      <alignment horizontal="center" vertical="bottom" textRotation="0" wrapText="0" indent="0" justifyLastLine="0" shrinkToFit="0" readingOrder="0"/>
    </dxf>
    <dxf>
      <font>
        <b val="0"/>
        <i val="0"/>
        <strike val="0"/>
        <condense val="0"/>
        <extend val="0"/>
        <outline val="0"/>
        <shadow val="0"/>
        <u val="none"/>
        <vertAlign val="baseline"/>
        <sz val="12"/>
        <color theme="1"/>
        <name val="Arial"/>
        <family val="2"/>
        <scheme val="none"/>
      </font>
      <fill>
        <patternFill patternType="none">
          <fgColor indexed="64"/>
          <bgColor indexed="65"/>
        </patternFill>
      </fill>
      <alignment horizontal="left" vertical="bottom" textRotation="0" wrapText="0" indent="0" justifyLastLine="0" shrinkToFit="0" readingOrder="0"/>
    </dxf>
    <dxf>
      <alignment horizontal="lef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0" formatCode="General"/>
      <fill>
        <patternFill patternType="none">
          <fgColor indexed="64"/>
          <bgColor indexed="65"/>
        </patternFill>
      </fill>
      <alignment horizontal="left" vertical="bottom" textRotation="0" wrapText="0" indent="0" justifyLastLine="0" shrinkToFit="0" readingOrder="0"/>
    </dxf>
    <dxf>
      <border outline="0">
        <top style="double">
          <color rgb="FF000000"/>
        </top>
      </border>
    </dxf>
    <dxf>
      <font>
        <b val="0"/>
        <i val="0"/>
        <strike val="0"/>
        <condense val="0"/>
        <extend val="0"/>
        <outline val="0"/>
        <shadow val="0"/>
        <u val="none"/>
        <vertAlign val="baseline"/>
        <sz val="12"/>
        <color theme="1"/>
        <name val="Arial"/>
        <family val="2"/>
        <scheme val="none"/>
      </font>
      <fill>
        <patternFill patternType="none">
          <fgColor indexed="64"/>
          <bgColor indexed="65"/>
        </patternFill>
      </fill>
      <alignment horizontal="right" vertical="bottom" textRotation="0" wrapText="0" indent="0" justifyLastLine="0" shrinkToFit="0" readingOrder="0"/>
    </dxf>
    <dxf>
      <font>
        <b/>
        <i val="0"/>
        <strike val="0"/>
        <condense val="0"/>
        <extend val="0"/>
        <outline val="0"/>
        <shadow val="0"/>
        <u val="none"/>
        <vertAlign val="baseline"/>
        <sz val="12"/>
        <color theme="0"/>
        <name val="Arial"/>
        <family val="2"/>
        <scheme val="none"/>
      </font>
      <fill>
        <patternFill patternType="solid">
          <fgColor indexed="64"/>
          <bgColor rgb="FF008000"/>
        </patternFill>
      </fill>
      <alignment horizontal="center" vertical="bottom"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9C7EBE22-DA34-4649-A337-8ED1D278DD5C}" name="Table4" displayName="Table4" ref="A10:V52" totalsRowCount="1" headerRowDxfId="46" dataDxfId="45" tableBorderDxfId="44" dataCellStyle="Normal 20" totalsRowCellStyle="Total">
  <autoFilter ref="A10:V51" xr:uid="{92593311-8142-4E1F-9CAE-A65B88141DCF}">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autoFilter>
  <tableColumns count="22">
    <tableColumn id="1" xr3:uid="{F984771C-3672-449A-8C90-E64591E5BF6E}" name="County Name" totalsRowLabel="Statewide Total" dataDxfId="43" totalsRowDxfId="42" dataCellStyle="Normal 20" totalsRowCellStyle="Total"/>
    <tableColumn id="2" xr3:uid="{DFD28417-728E-4571-A742-72CADC950917}" name="Full CDS Code" dataDxfId="41" totalsRowDxfId="40" totalsRowCellStyle="Total"/>
    <tableColumn id="3" xr3:uid="{3DA9497E-B04F-4887-AB04-F3386D5CDAF7}" name="County_x000a_Code" dataDxfId="39" totalsRowDxfId="38" totalsRowCellStyle="Total"/>
    <tableColumn id="4" xr3:uid="{8F4E0F07-013E-4FE8-A5F1-2986BCE1EA88}" name="District_x000a_Code" dataDxfId="37" totalsRowDxfId="36" totalsRowCellStyle="Total"/>
    <tableColumn id="5" xr3:uid="{17D7EECD-4BD3-4E71-93B9-5851522D6AB2}" name="School_x000a_Code" dataDxfId="35" totalsRowDxfId="34" totalsRowCellStyle="Total"/>
    <tableColumn id="7" xr3:uid="{FAC6C8EA-4441-4706-B659-CC11FB082094}" name="Service Location Field" dataDxfId="33" totalsRowDxfId="32" totalsRowCellStyle="Total"/>
    <tableColumn id="8" xr3:uid="{A5900BB3-70ED-40BE-AB35-97BE61DC63FD}" name="Local Educational Agency" dataDxfId="31" totalsRowDxfId="30" totalsRowCellStyle="Total"/>
    <tableColumn id="23" xr3:uid="{ED6DAF2D-BB0B-4294-A000-7BC72D4FF9C6}" name="Type" dataDxfId="29" totalsRowDxfId="28" totalsRowCellStyle="Total"/>
    <tableColumn id="9" xr3:uid="{745CA1B1-A330-4836-AE6F-ABC0A4982E62}" name="CARS_x000a_Application_x000a_for Funding_x000a_3/31/2023" dataDxfId="27" totalsRowDxfId="26" totalsRowCellStyle="Total"/>
    <tableColumn id="10" xr3:uid="{56451EBC-04FE-4E49-9F90-2A4BA48B7157}" name="LCAP Federal Addendum_x000a_3/31/2023" dataDxfId="25" totalsRowDxfId="24" totalsRowCellStyle="Total"/>
    <tableColumn id="11" xr3:uid="{7E3E9488-2D13-4ABE-BD2B-FB365B3256BF}" name="2022‒23_x000a_Final_x000a_Allocation_x000a_Amount" totalsRowFunction="sum" dataDxfId="23" totalsRowDxfId="22" dataCellStyle="Normal 4 2 2" totalsRowCellStyle="Total"/>
    <tableColumn id="12" xr3:uid="{1066231C-6E42-44AF-A785-76438BD53DD1}" name="CMDC Submitted_x000a_1/31/2024" dataDxfId="21" totalsRowDxfId="20" dataCellStyle="Normal 4 2 2" totalsRowCellStyle="Total"/>
    <tableColumn id="13" xr3:uid="{FD7E374F-15BE-4BB0-BEE6-7480E5940B1D}" name="1st Apportionment" totalsRowFunction="sum" dataDxfId="19" totalsRowDxfId="18" dataCellStyle="Normal 20" totalsRowCellStyle="Total"/>
    <tableColumn id="14" xr3:uid="{AEE8B81A-2C74-429B-87BC-2579253EA95A}" name="2nd Apportionment" totalsRowFunction="sum" dataDxfId="17" totalsRowDxfId="16" dataCellStyle="Normal 20" totalsRowCellStyle="Total"/>
    <tableColumn id="15" xr3:uid="{DB2EEAF8-FE6B-4A08-81DC-896C553ECA89}" name="3rd Apportionment" totalsRowFunction="sum" dataDxfId="15" totalsRowDxfId="14" dataCellStyle="Normal 20" totalsRowCellStyle="Total"/>
    <tableColumn id="19" xr3:uid="{D9050173-DB75-4160-848F-D3D7A1E6554A}" name="4th Apportionment" totalsRowFunction="sum" dataDxfId="13" totalsRowDxfId="12" dataCellStyle="Normal 20" totalsRowCellStyle="Total"/>
    <tableColumn id="20" xr3:uid="{B06DD1AB-D912-42F0-8430-7CC3FE60F65E}" name="5th Apportionment" totalsRowFunction="sum" dataDxfId="11" totalsRowDxfId="10" dataCellStyle="Normal 20" totalsRowCellStyle="Total"/>
    <tableColumn id="21" xr3:uid="{B81384FD-2FB8-4EFE-8421-C778E5A191D4}" name="6th Apportionment" totalsRowFunction="sum" dataDxfId="9" totalsRowDxfId="8" dataCellStyle="Normal 20" totalsRowCellStyle="Total"/>
    <tableColumn id="22" xr3:uid="{6B99749C-860B-415D-983E-53BCF36E7992}" name="7th Apportionment" totalsRowFunction="sum" dataDxfId="7" totalsRowDxfId="6" dataCellStyle="Normal 20" totalsRowCellStyle="Total"/>
    <tableColumn id="16" xr3:uid="{37B9B6AB-877D-441C-9F1C-CAD216BB61B4}" name="Invoices" totalsRowFunction="sum" dataDxfId="5" totalsRowDxfId="4" dataCellStyle="Normal 20" totalsRowCellStyle="Total"/>
    <tableColumn id="17" xr3:uid="{E0A6B370-573B-4493-931C-75B271838E5C}" name="Total Paid" totalsRowFunction="sum" dataDxfId="3" totalsRowDxfId="2" dataCellStyle="Normal 20" totalsRowCellStyle="Total">
      <calculatedColumnFormula>SUM(Table4[[#This Row],[1st Apportionment]:[Invoices]])</calculatedColumnFormula>
    </tableColumn>
    <tableColumn id="18" xr3:uid="{54BD1E20-0223-4C31-A40E-12571406A14C}" name="Balance Remaining" totalsRowFunction="sum" dataDxfId="1" totalsRowDxfId="0" dataCellStyle="Normal 20" totalsRowCellStyle="Total">
      <calculatedColumnFormula>Table4[[#This Row],[2022‒23
Final
Allocation
Amount]]-Table4[[#This Row],[Total Paid]]</calculatedColumnFormula>
    </tableColumn>
  </tableColumns>
  <tableStyleInfo showFirstColumn="0" showLastColumn="0" showRowStripes="1" showColumnStripes="0"/>
  <extLst>
    <ext xmlns:x14="http://schemas.microsoft.com/office/spreadsheetml/2009/9/main" uri="{504A1905-F514-4f6f-8877-14C23A59335A}">
      <x14:table altTextSummary="Allocation schedule for the Title I, Part D, Subpart 2 funding."/>
    </ext>
  </extLst>
</table>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printerSettings" Target="../printerSettings/printerSettings1.bin"/><Relationship Id="rId1" Type="http://schemas.openxmlformats.org/officeDocument/2006/relationships/hyperlink" Target="https://www.cde.ca.gov/fg/fo/r14/title1pd22apptoverview.as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CA2044-AD5E-4942-AB10-9CCC87DA52FA}">
  <sheetPr>
    <pageSetUpPr fitToPage="1"/>
  </sheetPr>
  <dimension ref="A1:V55"/>
  <sheetViews>
    <sheetView tabSelected="1" zoomScaleNormal="100" workbookViewId="0">
      <pane ySplit="10" topLeftCell="A11" activePane="bottomLeft" state="frozen"/>
      <selection pane="bottomLeft"/>
    </sheetView>
  </sheetViews>
  <sheetFormatPr defaultColWidth="8.77734375" defaultRowHeight="15" x14ac:dyDescent="0.2"/>
  <cols>
    <col min="1" max="2" width="15.77734375" style="1" customWidth="1"/>
    <col min="3" max="3" width="11.44140625" style="2" bestFit="1" customWidth="1"/>
    <col min="4" max="4" width="11.44140625" style="3" bestFit="1" customWidth="1"/>
    <col min="5" max="5" width="11.21875" style="3" bestFit="1" customWidth="1"/>
    <col min="6" max="6" width="10.88671875" style="3" customWidth="1"/>
    <col min="7" max="7" width="40.6640625" style="30" customWidth="1"/>
    <col min="8" max="8" width="9.109375" style="30" customWidth="1"/>
    <col min="9" max="10" width="15.77734375" style="3" customWidth="1"/>
    <col min="11" max="11" width="15.77734375" customWidth="1"/>
    <col min="12" max="12" width="15.77734375" style="3" customWidth="1"/>
    <col min="13" max="13" width="15.77734375" style="35" customWidth="1"/>
    <col min="14" max="21" width="15.77734375" style="5" customWidth="1"/>
    <col min="22" max="22" width="15.77734375" style="4" customWidth="1"/>
    <col min="23" max="16384" width="8.77734375" style="4"/>
  </cols>
  <sheetData>
    <row r="1" spans="1:22" ht="23.25" x14ac:dyDescent="0.35">
      <c r="A1" s="37" t="s">
        <v>0</v>
      </c>
    </row>
    <row r="2" spans="1:22" customFormat="1" ht="20.25" x14ac:dyDescent="0.2">
      <c r="A2" s="38" t="s">
        <v>1</v>
      </c>
      <c r="C2" s="2"/>
      <c r="D2" s="2"/>
      <c r="E2" s="2"/>
      <c r="F2" s="2"/>
      <c r="G2" s="31"/>
      <c r="H2" s="31"/>
      <c r="I2" s="2"/>
      <c r="J2" s="2"/>
      <c r="L2" s="2"/>
      <c r="M2" s="6"/>
      <c r="N2" s="6"/>
      <c r="O2" s="6"/>
      <c r="P2" s="6"/>
      <c r="Q2" s="6"/>
      <c r="R2" s="35"/>
      <c r="S2" s="35"/>
      <c r="T2" s="35"/>
      <c r="U2" s="35"/>
    </row>
    <row r="3" spans="1:22" customFormat="1" ht="18" x14ac:dyDescent="0.25">
      <c r="A3" s="39" t="s">
        <v>2</v>
      </c>
      <c r="C3" s="2"/>
      <c r="D3" s="2"/>
      <c r="E3" s="2"/>
      <c r="F3" s="2"/>
      <c r="G3" s="31"/>
      <c r="H3" s="31"/>
      <c r="I3" s="2"/>
      <c r="J3" s="2"/>
      <c r="L3" s="2"/>
      <c r="M3" s="6"/>
      <c r="N3" s="6"/>
      <c r="O3" s="6"/>
      <c r="P3" s="6"/>
      <c r="Q3" s="6"/>
      <c r="R3" s="35"/>
      <c r="S3" s="35"/>
      <c r="T3" s="35"/>
      <c r="U3" s="35"/>
    </row>
    <row r="4" spans="1:22" customFormat="1" ht="15.75" x14ac:dyDescent="0.25">
      <c r="A4" s="49" t="s">
        <v>242</v>
      </c>
      <c r="C4" s="2"/>
      <c r="D4" s="2"/>
      <c r="E4" s="2"/>
      <c r="F4" s="2"/>
      <c r="G4" s="31"/>
      <c r="H4" s="31"/>
      <c r="I4" s="2"/>
      <c r="J4" s="2"/>
      <c r="L4" s="2"/>
      <c r="M4" s="6"/>
      <c r="N4" s="6"/>
      <c r="O4" s="6"/>
      <c r="P4" s="6"/>
      <c r="Q4" s="6"/>
      <c r="R4" s="35"/>
      <c r="S4" s="35"/>
      <c r="T4" s="35"/>
      <c r="U4" s="35"/>
    </row>
    <row r="5" spans="1:22" s="18" customFormat="1" x14ac:dyDescent="0.2">
      <c r="A5" s="16" t="s">
        <v>231</v>
      </c>
      <c r="B5" s="17"/>
      <c r="C5" s="29"/>
      <c r="D5" s="29"/>
      <c r="E5" s="29"/>
      <c r="F5" s="29"/>
      <c r="G5" s="28"/>
      <c r="H5" s="28"/>
      <c r="I5" s="34"/>
      <c r="J5" s="34"/>
      <c r="L5" s="34"/>
      <c r="M5" s="36"/>
      <c r="N5" s="36"/>
      <c r="O5" s="36"/>
      <c r="P5" s="36"/>
      <c r="Q5" s="36"/>
      <c r="R5" s="36"/>
      <c r="S5" s="36"/>
      <c r="T5" s="36"/>
      <c r="U5" s="36"/>
    </row>
    <row r="6" spans="1:22" s="18" customFormat="1" x14ac:dyDescent="0.2">
      <c r="A6" s="40" t="s">
        <v>243</v>
      </c>
      <c r="B6" s="19"/>
      <c r="C6" s="19"/>
      <c r="D6" s="19"/>
      <c r="E6" s="19"/>
      <c r="F6" s="19"/>
      <c r="G6" s="19"/>
      <c r="H6" s="19"/>
      <c r="I6" s="19"/>
      <c r="J6" s="19"/>
      <c r="K6" s="41"/>
      <c r="L6" s="42"/>
      <c r="M6" s="42"/>
      <c r="N6" s="42"/>
      <c r="O6" s="42"/>
      <c r="P6" s="42"/>
      <c r="Q6" s="42"/>
      <c r="R6" s="36"/>
      <c r="S6" s="36"/>
      <c r="T6" s="36"/>
      <c r="U6" s="36"/>
    </row>
    <row r="7" spans="1:22" s="18" customFormat="1" x14ac:dyDescent="0.2">
      <c r="A7" s="40" t="s">
        <v>234</v>
      </c>
      <c r="B7" s="19"/>
      <c r="C7" s="19"/>
      <c r="D7" s="19"/>
      <c r="E7" s="19"/>
      <c r="F7" s="19"/>
      <c r="G7" s="19"/>
      <c r="H7" s="19"/>
      <c r="I7" s="19"/>
      <c r="J7" s="19"/>
      <c r="K7" s="41"/>
      <c r="L7" s="42"/>
      <c r="M7" s="42"/>
      <c r="N7" s="42"/>
      <c r="O7" s="42"/>
      <c r="P7" s="42"/>
      <c r="Q7" s="42"/>
      <c r="R7" s="36"/>
      <c r="S7" s="36"/>
      <c r="T7" s="36"/>
      <c r="U7" s="36"/>
    </row>
    <row r="8" spans="1:22" s="18" customFormat="1" x14ac:dyDescent="0.2">
      <c r="A8" s="43" t="s">
        <v>232</v>
      </c>
      <c r="B8" s="19"/>
      <c r="C8" s="19"/>
      <c r="D8" s="19"/>
      <c r="E8" s="19"/>
      <c r="F8" s="19"/>
      <c r="G8" s="19"/>
      <c r="H8" s="19"/>
      <c r="I8" s="19"/>
      <c r="J8" s="19"/>
      <c r="K8" s="41"/>
      <c r="L8" s="42"/>
      <c r="M8" s="42"/>
      <c r="N8" s="42"/>
      <c r="O8" s="42"/>
      <c r="P8" s="42"/>
      <c r="Q8" s="42"/>
      <c r="R8" s="36"/>
      <c r="S8" s="36"/>
      <c r="T8" s="36"/>
      <c r="U8" s="36"/>
    </row>
    <row r="9" spans="1:22" s="18" customFormat="1" x14ac:dyDescent="0.2">
      <c r="A9" s="19" t="s">
        <v>240</v>
      </c>
      <c r="B9" s="17"/>
      <c r="C9" s="29"/>
      <c r="D9" s="29"/>
      <c r="E9" s="29"/>
      <c r="F9" s="29"/>
      <c r="G9" s="28"/>
      <c r="H9" s="28"/>
      <c r="I9" s="34"/>
      <c r="J9" s="34"/>
      <c r="L9" s="34"/>
      <c r="M9" s="36"/>
      <c r="N9" s="36"/>
      <c r="O9" s="36"/>
      <c r="P9" s="36"/>
      <c r="Q9" s="36"/>
      <c r="R9" s="36"/>
      <c r="S9" s="36"/>
      <c r="T9" s="36"/>
      <c r="U9" s="36"/>
    </row>
    <row r="10" spans="1:22" s="1" customFormat="1" ht="63" x14ac:dyDescent="0.25">
      <c r="A10" s="20" t="s">
        <v>3</v>
      </c>
      <c r="B10" s="20" t="s">
        <v>4</v>
      </c>
      <c r="C10" s="20" t="s">
        <v>5</v>
      </c>
      <c r="D10" s="20" t="s">
        <v>6</v>
      </c>
      <c r="E10" s="20" t="s">
        <v>7</v>
      </c>
      <c r="F10" s="20" t="s">
        <v>8</v>
      </c>
      <c r="G10" s="20" t="s">
        <v>9</v>
      </c>
      <c r="H10" s="20" t="s">
        <v>238</v>
      </c>
      <c r="I10" s="20" t="s">
        <v>236</v>
      </c>
      <c r="J10" s="20" t="s">
        <v>237</v>
      </c>
      <c r="K10" s="20" t="s">
        <v>225</v>
      </c>
      <c r="L10" s="20" t="s">
        <v>241</v>
      </c>
      <c r="M10" s="20" t="s">
        <v>229</v>
      </c>
      <c r="N10" s="20" t="s">
        <v>230</v>
      </c>
      <c r="O10" s="20" t="s">
        <v>223</v>
      </c>
      <c r="P10" s="20" t="s">
        <v>224</v>
      </c>
      <c r="Q10" s="20" t="s">
        <v>226</v>
      </c>
      <c r="R10" s="20" t="s">
        <v>227</v>
      </c>
      <c r="S10" s="20" t="s">
        <v>233</v>
      </c>
      <c r="T10" s="20" t="s">
        <v>10</v>
      </c>
      <c r="U10" s="20" t="s">
        <v>11</v>
      </c>
      <c r="V10" s="20" t="s">
        <v>12</v>
      </c>
    </row>
    <row r="11" spans="1:22" ht="15" customHeight="1" x14ac:dyDescent="0.2">
      <c r="A11" s="21" t="s">
        <v>16</v>
      </c>
      <c r="B11" s="19" t="s">
        <v>17</v>
      </c>
      <c r="C11" s="2" t="s">
        <v>18</v>
      </c>
      <c r="D11" s="2" t="s">
        <v>19</v>
      </c>
      <c r="E11" s="2" t="s">
        <v>20</v>
      </c>
      <c r="F11" s="2" t="s">
        <v>19</v>
      </c>
      <c r="G11" s="31" t="s">
        <v>21</v>
      </c>
      <c r="H11" s="7" t="s">
        <v>239</v>
      </c>
      <c r="I11" s="7" t="s">
        <v>22</v>
      </c>
      <c r="J11" s="2" t="s">
        <v>22</v>
      </c>
      <c r="K11" s="22">
        <v>623265</v>
      </c>
      <c r="L11" s="12" t="s">
        <v>22</v>
      </c>
      <c r="M11" s="23">
        <v>0</v>
      </c>
      <c r="N11" s="23">
        <v>0</v>
      </c>
      <c r="O11" s="23">
        <v>0</v>
      </c>
      <c r="P11" s="23">
        <v>0</v>
      </c>
      <c r="Q11" s="23">
        <v>0</v>
      </c>
      <c r="R11" s="23">
        <v>61336</v>
      </c>
      <c r="S11" s="23">
        <v>189588</v>
      </c>
      <c r="T11" s="23">
        <v>0</v>
      </c>
      <c r="U11" s="23">
        <f>SUM(Table4[[#This Row],[1st Apportionment]:[Invoices]])</f>
        <v>250924</v>
      </c>
      <c r="V11" s="23">
        <f>Table4[[#This Row],[2022‒23
Final
Allocation
Amount]]-Table4[[#This Row],[Total Paid]]</f>
        <v>372341</v>
      </c>
    </row>
    <row r="12" spans="1:22" ht="15" customHeight="1" x14ac:dyDescent="0.2">
      <c r="A12" s="21" t="s">
        <v>23</v>
      </c>
      <c r="B12" s="47" t="s">
        <v>24</v>
      </c>
      <c r="C12" s="24" t="s">
        <v>25</v>
      </c>
      <c r="D12" s="24" t="s">
        <v>26</v>
      </c>
      <c r="E12" s="24" t="s">
        <v>20</v>
      </c>
      <c r="F12" s="8" t="s">
        <v>26</v>
      </c>
      <c r="G12" s="32" t="s">
        <v>27</v>
      </c>
      <c r="H12" s="46" t="s">
        <v>239</v>
      </c>
      <c r="I12" s="7" t="s">
        <v>22</v>
      </c>
      <c r="J12" s="2" t="s">
        <v>22</v>
      </c>
      <c r="K12" s="22">
        <v>58431</v>
      </c>
      <c r="L12" s="12" t="s">
        <v>22</v>
      </c>
      <c r="M12" s="23">
        <v>0</v>
      </c>
      <c r="N12" s="23">
        <v>26568</v>
      </c>
      <c r="O12" s="23">
        <v>31851</v>
      </c>
      <c r="P12" s="23">
        <v>12</v>
      </c>
      <c r="Q12" s="23">
        <v>0</v>
      </c>
      <c r="R12" s="23">
        <v>0</v>
      </c>
      <c r="S12" s="23">
        <v>0</v>
      </c>
      <c r="T12" s="23">
        <v>0</v>
      </c>
      <c r="U12" s="23">
        <f>SUM(Table4[[#This Row],[1st Apportionment]:[Invoices]])</f>
        <v>58431</v>
      </c>
      <c r="V12" s="23">
        <f>Table4[[#This Row],[2022‒23
Final
Allocation
Amount]]-Table4[[#This Row],[Total Paid]]</f>
        <v>0</v>
      </c>
    </row>
    <row r="13" spans="1:22" ht="15" customHeight="1" x14ac:dyDescent="0.2">
      <c r="A13" s="21" t="s">
        <v>28</v>
      </c>
      <c r="B13" s="19" t="s">
        <v>29</v>
      </c>
      <c r="C13" s="1" t="s">
        <v>30</v>
      </c>
      <c r="D13" s="1" t="s">
        <v>31</v>
      </c>
      <c r="E13" s="1" t="s">
        <v>20</v>
      </c>
      <c r="F13" s="2" t="s">
        <v>31</v>
      </c>
      <c r="G13" s="30" t="s">
        <v>32</v>
      </c>
      <c r="H13" s="7" t="s">
        <v>239</v>
      </c>
      <c r="I13" s="7" t="s">
        <v>22</v>
      </c>
      <c r="J13" s="2" t="s">
        <v>22</v>
      </c>
      <c r="K13" s="22">
        <v>376556</v>
      </c>
      <c r="L13" s="12" t="s">
        <v>22</v>
      </c>
      <c r="M13" s="23">
        <v>54902</v>
      </c>
      <c r="N13" s="23">
        <v>254706</v>
      </c>
      <c r="O13" s="23">
        <v>66868</v>
      </c>
      <c r="P13" s="23">
        <v>80</v>
      </c>
      <c r="Q13" s="23">
        <v>0</v>
      </c>
      <c r="R13" s="23">
        <v>0</v>
      </c>
      <c r="S13" s="23">
        <v>0</v>
      </c>
      <c r="T13" s="23">
        <v>0</v>
      </c>
      <c r="U13" s="23">
        <f>SUM(Table4[[#This Row],[1st Apportionment]:[Invoices]])</f>
        <v>376556</v>
      </c>
      <c r="V13" s="23">
        <f>Table4[[#This Row],[2022‒23
Final
Allocation
Amount]]-Table4[[#This Row],[Total Paid]]</f>
        <v>0</v>
      </c>
    </row>
    <row r="14" spans="1:22" ht="15" customHeight="1" x14ac:dyDescent="0.2">
      <c r="A14" s="21" t="s">
        <v>33</v>
      </c>
      <c r="B14" s="19" t="s">
        <v>34</v>
      </c>
      <c r="C14" s="2" t="s">
        <v>35</v>
      </c>
      <c r="D14" s="2" t="s">
        <v>36</v>
      </c>
      <c r="E14" s="2" t="s">
        <v>20</v>
      </c>
      <c r="F14" s="2" t="s">
        <v>36</v>
      </c>
      <c r="G14" s="31" t="s">
        <v>37</v>
      </c>
      <c r="H14" s="46" t="s">
        <v>239</v>
      </c>
      <c r="I14" s="7" t="s">
        <v>22</v>
      </c>
      <c r="J14" s="2" t="s">
        <v>22</v>
      </c>
      <c r="K14" s="22">
        <v>90893</v>
      </c>
      <c r="L14" s="12" t="s">
        <v>22</v>
      </c>
      <c r="M14" s="23">
        <v>21453</v>
      </c>
      <c r="N14" s="23">
        <v>32372</v>
      </c>
      <c r="O14" s="23">
        <v>12635</v>
      </c>
      <c r="P14" s="23">
        <v>0</v>
      </c>
      <c r="Q14" s="23">
        <v>7523</v>
      </c>
      <c r="R14" s="23">
        <v>16910</v>
      </c>
      <c r="S14" s="23">
        <v>0</v>
      </c>
      <c r="T14" s="23">
        <v>0</v>
      </c>
      <c r="U14" s="23">
        <f>SUM(Table4[[#This Row],[1st Apportionment]:[Invoices]])</f>
        <v>90893</v>
      </c>
      <c r="V14" s="23">
        <f>Table4[[#This Row],[2022‒23
Final
Allocation
Amount]]-Table4[[#This Row],[Total Paid]]</f>
        <v>0</v>
      </c>
    </row>
    <row r="15" spans="1:22" ht="15" customHeight="1" x14ac:dyDescent="0.2">
      <c r="A15" s="21" t="s">
        <v>38</v>
      </c>
      <c r="B15" s="19" t="s">
        <v>39</v>
      </c>
      <c r="C15" s="2" t="s">
        <v>40</v>
      </c>
      <c r="D15" s="2" t="s">
        <v>41</v>
      </c>
      <c r="E15" s="2" t="s">
        <v>20</v>
      </c>
      <c r="F15" s="2" t="s">
        <v>41</v>
      </c>
      <c r="G15" s="31" t="s">
        <v>42</v>
      </c>
      <c r="H15" s="7" t="s">
        <v>239</v>
      </c>
      <c r="I15" s="7" t="s">
        <v>22</v>
      </c>
      <c r="J15" s="2" t="s">
        <v>22</v>
      </c>
      <c r="K15" s="22">
        <v>45446</v>
      </c>
      <c r="L15" s="12" t="s">
        <v>228</v>
      </c>
      <c r="M15" s="23">
        <v>0</v>
      </c>
      <c r="N15" s="23">
        <v>45437</v>
      </c>
      <c r="O15" s="23">
        <v>0</v>
      </c>
      <c r="P15" s="23">
        <v>0</v>
      </c>
      <c r="Q15" s="23">
        <v>0</v>
      </c>
      <c r="R15" s="23">
        <v>9</v>
      </c>
      <c r="S15" s="23">
        <v>0</v>
      </c>
      <c r="T15" s="23">
        <v>0</v>
      </c>
      <c r="U15" s="23">
        <f>SUM(Table4[[#This Row],[1st Apportionment]:[Invoices]])</f>
        <v>45446</v>
      </c>
      <c r="V15" s="23">
        <f>Table4[[#This Row],[2022‒23
Final
Allocation
Amount]]-Table4[[#This Row],[Total Paid]]</f>
        <v>0</v>
      </c>
    </row>
    <row r="16" spans="1:22" ht="15" customHeight="1" x14ac:dyDescent="0.2">
      <c r="A16" s="21" t="s">
        <v>43</v>
      </c>
      <c r="B16" s="19" t="s">
        <v>44</v>
      </c>
      <c r="C16" s="2" t="s">
        <v>45</v>
      </c>
      <c r="D16" s="2" t="s">
        <v>46</v>
      </c>
      <c r="E16" s="2" t="s">
        <v>20</v>
      </c>
      <c r="F16" s="2" t="s">
        <v>46</v>
      </c>
      <c r="G16" s="31" t="s">
        <v>47</v>
      </c>
      <c r="H16" s="46" t="s">
        <v>239</v>
      </c>
      <c r="I16" s="7" t="s">
        <v>22</v>
      </c>
      <c r="J16" s="2" t="s">
        <v>22</v>
      </c>
      <c r="K16" s="22">
        <v>941390</v>
      </c>
      <c r="L16" s="12" t="s">
        <v>22</v>
      </c>
      <c r="M16" s="23">
        <v>229201</v>
      </c>
      <c r="N16" s="23">
        <v>96836</v>
      </c>
      <c r="O16" s="23">
        <v>26426</v>
      </c>
      <c r="P16" s="23">
        <v>174513</v>
      </c>
      <c r="Q16" s="23">
        <v>249021</v>
      </c>
      <c r="R16" s="23">
        <v>165393</v>
      </c>
      <c r="S16" s="23">
        <v>0</v>
      </c>
      <c r="T16" s="23">
        <v>0</v>
      </c>
      <c r="U16" s="23">
        <f>SUM(Table4[[#This Row],[1st Apportionment]:[Invoices]])</f>
        <v>941390</v>
      </c>
      <c r="V16" s="23">
        <f>Table4[[#This Row],[2022‒23
Final
Allocation
Amount]]-Table4[[#This Row],[Total Paid]]</f>
        <v>0</v>
      </c>
    </row>
    <row r="17" spans="1:22" ht="15" customHeight="1" x14ac:dyDescent="0.2">
      <c r="A17" s="21" t="s">
        <v>48</v>
      </c>
      <c r="B17" s="19" t="s">
        <v>49</v>
      </c>
      <c r="C17" s="2" t="s">
        <v>50</v>
      </c>
      <c r="D17" s="2" t="s">
        <v>51</v>
      </c>
      <c r="E17" s="2" t="s">
        <v>20</v>
      </c>
      <c r="F17" s="2" t="s">
        <v>51</v>
      </c>
      <c r="G17" s="31" t="s">
        <v>52</v>
      </c>
      <c r="H17" s="7" t="s">
        <v>239</v>
      </c>
      <c r="I17" s="7" t="s">
        <v>22</v>
      </c>
      <c r="J17" s="2" t="s">
        <v>22</v>
      </c>
      <c r="K17" s="22">
        <v>77908</v>
      </c>
      <c r="L17" s="12" t="s">
        <v>22</v>
      </c>
      <c r="M17" s="23">
        <v>18968</v>
      </c>
      <c r="N17" s="23">
        <v>44178</v>
      </c>
      <c r="O17" s="23">
        <v>14746</v>
      </c>
      <c r="P17" s="23">
        <v>16</v>
      </c>
      <c r="Q17" s="23">
        <v>0</v>
      </c>
      <c r="R17" s="23">
        <v>0</v>
      </c>
      <c r="S17" s="23">
        <v>0</v>
      </c>
      <c r="T17" s="23">
        <v>0</v>
      </c>
      <c r="U17" s="23">
        <f>SUM(Table4[[#This Row],[1st Apportionment]:[Invoices]])</f>
        <v>77908</v>
      </c>
      <c r="V17" s="23">
        <f>Table4[[#This Row],[2022‒23
Final
Allocation
Amount]]-Table4[[#This Row],[Total Paid]]</f>
        <v>0</v>
      </c>
    </row>
    <row r="18" spans="1:22" ht="15" customHeight="1" x14ac:dyDescent="0.2">
      <c r="A18" s="21" t="s">
        <v>53</v>
      </c>
      <c r="B18" s="19" t="s">
        <v>54</v>
      </c>
      <c r="C18" s="2" t="s">
        <v>55</v>
      </c>
      <c r="D18" s="2" t="s">
        <v>56</v>
      </c>
      <c r="E18" s="2" t="s">
        <v>20</v>
      </c>
      <c r="F18" s="2" t="s">
        <v>56</v>
      </c>
      <c r="G18" s="31" t="s">
        <v>57</v>
      </c>
      <c r="H18" s="46" t="s">
        <v>239</v>
      </c>
      <c r="I18" s="7" t="s">
        <v>22</v>
      </c>
      <c r="J18" s="2" t="s">
        <v>22</v>
      </c>
      <c r="K18" s="22">
        <v>71416</v>
      </c>
      <c r="L18" s="12" t="s">
        <v>22</v>
      </c>
      <c r="M18" s="23">
        <v>17388</v>
      </c>
      <c r="N18" s="23">
        <v>0</v>
      </c>
      <c r="O18" s="23">
        <v>43905</v>
      </c>
      <c r="P18" s="23">
        <v>10123</v>
      </c>
      <c r="Q18" s="23">
        <v>0</v>
      </c>
      <c r="R18" s="23">
        <v>0</v>
      </c>
      <c r="S18" s="23">
        <v>0</v>
      </c>
      <c r="T18" s="23">
        <v>0</v>
      </c>
      <c r="U18" s="23">
        <f>SUM(Table4[[#This Row],[1st Apportionment]:[Invoices]])</f>
        <v>71416</v>
      </c>
      <c r="V18" s="23">
        <f>Table4[[#This Row],[2022‒23
Final
Allocation
Amount]]-Table4[[#This Row],[Total Paid]]</f>
        <v>0</v>
      </c>
    </row>
    <row r="19" spans="1:22" ht="15" customHeight="1" x14ac:dyDescent="0.2">
      <c r="A19" s="21" t="s">
        <v>58</v>
      </c>
      <c r="B19" s="19" t="s">
        <v>59</v>
      </c>
      <c r="C19" s="2" t="s">
        <v>60</v>
      </c>
      <c r="D19" s="2" t="s">
        <v>61</v>
      </c>
      <c r="E19" s="2" t="s">
        <v>20</v>
      </c>
      <c r="F19" s="2" t="s">
        <v>61</v>
      </c>
      <c r="G19" s="31" t="s">
        <v>62</v>
      </c>
      <c r="H19" s="7" t="s">
        <v>239</v>
      </c>
      <c r="I19" s="7" t="s">
        <v>22</v>
      </c>
      <c r="J19" s="2" t="s">
        <v>22</v>
      </c>
      <c r="K19" s="22">
        <v>1233546</v>
      </c>
      <c r="L19" s="12" t="s">
        <v>22</v>
      </c>
      <c r="M19" s="23">
        <v>280193</v>
      </c>
      <c r="N19" s="23">
        <v>0</v>
      </c>
      <c r="O19" s="23">
        <v>456752</v>
      </c>
      <c r="P19" s="23">
        <v>240332</v>
      </c>
      <c r="Q19" s="23">
        <v>0</v>
      </c>
      <c r="R19" s="23">
        <v>256269</v>
      </c>
      <c r="S19" s="23">
        <v>0</v>
      </c>
      <c r="T19" s="23">
        <v>0</v>
      </c>
      <c r="U19" s="23">
        <f>SUM(Table4[[#This Row],[1st Apportionment]:[Invoices]])</f>
        <v>1233546</v>
      </c>
      <c r="V19" s="23">
        <f>Table4[[#This Row],[2022‒23
Final
Allocation
Amount]]-Table4[[#This Row],[Total Paid]]</f>
        <v>0</v>
      </c>
    </row>
    <row r="20" spans="1:22" ht="15" customHeight="1" x14ac:dyDescent="0.2">
      <c r="A20" s="21" t="s">
        <v>63</v>
      </c>
      <c r="B20" s="19" t="s">
        <v>64</v>
      </c>
      <c r="C20" s="2" t="s">
        <v>65</v>
      </c>
      <c r="D20" s="2" t="s">
        <v>66</v>
      </c>
      <c r="E20" s="2" t="s">
        <v>20</v>
      </c>
      <c r="F20" s="2" t="s">
        <v>66</v>
      </c>
      <c r="G20" s="31" t="s">
        <v>67</v>
      </c>
      <c r="H20" s="46" t="s">
        <v>239</v>
      </c>
      <c r="I20" s="7" t="s">
        <v>22</v>
      </c>
      <c r="J20" s="2" t="s">
        <v>22</v>
      </c>
      <c r="K20" s="22">
        <v>188278</v>
      </c>
      <c r="L20" s="12" t="s">
        <v>22</v>
      </c>
      <c r="M20" s="23">
        <v>44785</v>
      </c>
      <c r="N20" s="23">
        <v>77018</v>
      </c>
      <c r="O20" s="23">
        <v>62957</v>
      </c>
      <c r="P20" s="23">
        <v>0</v>
      </c>
      <c r="Q20" s="23">
        <v>3518</v>
      </c>
      <c r="R20" s="23">
        <v>0</v>
      </c>
      <c r="S20" s="23">
        <v>0</v>
      </c>
      <c r="T20" s="23">
        <v>0</v>
      </c>
      <c r="U20" s="23">
        <f>SUM(Table4[[#This Row],[1st Apportionment]:[Invoices]])</f>
        <v>188278</v>
      </c>
      <c r="V20" s="23">
        <f>Table4[[#This Row],[2022‒23
Final
Allocation
Amount]]-Table4[[#This Row],[Total Paid]]</f>
        <v>0</v>
      </c>
    </row>
    <row r="21" spans="1:22" ht="15" customHeight="1" x14ac:dyDescent="0.2">
      <c r="A21" s="21" t="s">
        <v>68</v>
      </c>
      <c r="B21" s="19" t="s">
        <v>69</v>
      </c>
      <c r="C21" s="2" t="s">
        <v>70</v>
      </c>
      <c r="D21" s="2" t="s">
        <v>71</v>
      </c>
      <c r="E21" s="2" t="s">
        <v>20</v>
      </c>
      <c r="F21" s="2" t="s">
        <v>71</v>
      </c>
      <c r="G21" s="31" t="s">
        <v>72</v>
      </c>
      <c r="H21" s="7" t="s">
        <v>239</v>
      </c>
      <c r="I21" s="7" t="s">
        <v>22</v>
      </c>
      <c r="J21" s="2" t="s">
        <v>22</v>
      </c>
      <c r="K21" s="22">
        <v>2837156</v>
      </c>
      <c r="L21" s="12" t="s">
        <v>22</v>
      </c>
      <c r="M21" s="23">
        <v>0</v>
      </c>
      <c r="N21" s="23">
        <v>0</v>
      </c>
      <c r="O21" s="23">
        <v>1364533</v>
      </c>
      <c r="P21" s="23">
        <v>0</v>
      </c>
      <c r="Q21" s="23">
        <v>662053</v>
      </c>
      <c r="R21" s="23">
        <v>810570</v>
      </c>
      <c r="S21" s="23">
        <v>0</v>
      </c>
      <c r="T21" s="23">
        <v>0</v>
      </c>
      <c r="U21" s="23">
        <f>SUM(Table4[[#This Row],[1st Apportionment]:[Invoices]])</f>
        <v>2837156</v>
      </c>
      <c r="V21" s="23">
        <f>Table4[[#This Row],[2022‒23
Final
Allocation
Amount]]-Table4[[#This Row],[Total Paid]]</f>
        <v>0</v>
      </c>
    </row>
    <row r="22" spans="1:22" ht="15" customHeight="1" x14ac:dyDescent="0.2">
      <c r="A22" s="21" t="s">
        <v>73</v>
      </c>
      <c r="B22" s="19" t="s">
        <v>74</v>
      </c>
      <c r="C22" s="2" t="s">
        <v>75</v>
      </c>
      <c r="D22" s="2" t="s">
        <v>76</v>
      </c>
      <c r="E22" s="2" t="s">
        <v>20</v>
      </c>
      <c r="F22" s="2" t="s">
        <v>76</v>
      </c>
      <c r="G22" s="31" t="s">
        <v>77</v>
      </c>
      <c r="H22" s="46" t="s">
        <v>239</v>
      </c>
      <c r="I22" s="7" t="s">
        <v>22</v>
      </c>
      <c r="J22" s="2" t="s">
        <v>22</v>
      </c>
      <c r="K22" s="22">
        <v>188278</v>
      </c>
      <c r="L22" s="12" t="s">
        <v>22</v>
      </c>
      <c r="M22" s="23">
        <v>45840</v>
      </c>
      <c r="N22" s="23">
        <v>86956</v>
      </c>
      <c r="O22" s="23">
        <v>55442</v>
      </c>
      <c r="P22" s="23">
        <v>0</v>
      </c>
      <c r="Q22" s="23">
        <v>40</v>
      </c>
      <c r="R22" s="23">
        <v>0</v>
      </c>
      <c r="S22" s="23">
        <v>0</v>
      </c>
      <c r="T22" s="23">
        <v>0</v>
      </c>
      <c r="U22" s="23">
        <f>SUM(Table4[[#This Row],[1st Apportionment]:[Invoices]])</f>
        <v>188278</v>
      </c>
      <c r="V22" s="23">
        <f>Table4[[#This Row],[2022‒23
Final
Allocation
Amount]]-Table4[[#This Row],[Total Paid]]</f>
        <v>0</v>
      </c>
    </row>
    <row r="23" spans="1:22" ht="15" customHeight="1" x14ac:dyDescent="0.2">
      <c r="A23" s="21" t="s">
        <v>78</v>
      </c>
      <c r="B23" s="19" t="s">
        <v>79</v>
      </c>
      <c r="C23" s="2" t="s">
        <v>80</v>
      </c>
      <c r="D23" s="2" t="s">
        <v>81</v>
      </c>
      <c r="E23" s="2" t="s">
        <v>20</v>
      </c>
      <c r="F23" s="2" t="s">
        <v>81</v>
      </c>
      <c r="G23" s="31" t="s">
        <v>82</v>
      </c>
      <c r="H23" s="7" t="s">
        <v>239</v>
      </c>
      <c r="I23" s="7" t="s">
        <v>22</v>
      </c>
      <c r="J23" s="2" t="s">
        <v>22</v>
      </c>
      <c r="K23" s="22">
        <v>97385</v>
      </c>
      <c r="L23" s="12" t="s">
        <v>22</v>
      </c>
      <c r="M23" s="23">
        <v>0</v>
      </c>
      <c r="N23" s="23">
        <v>167</v>
      </c>
      <c r="O23" s="23">
        <v>66024</v>
      </c>
      <c r="P23" s="23">
        <v>31194</v>
      </c>
      <c r="Q23" s="23">
        <v>0</v>
      </c>
      <c r="R23" s="23">
        <v>0</v>
      </c>
      <c r="S23" s="23">
        <v>0</v>
      </c>
      <c r="T23" s="23">
        <v>0</v>
      </c>
      <c r="U23" s="23">
        <f>SUM(Table4[[#This Row],[1st Apportionment]:[Invoices]])</f>
        <v>97385</v>
      </c>
      <c r="V23" s="23">
        <f>Table4[[#This Row],[2022‒23
Final
Allocation
Amount]]-Table4[[#This Row],[Total Paid]]</f>
        <v>0</v>
      </c>
    </row>
    <row r="24" spans="1:22" ht="15" customHeight="1" x14ac:dyDescent="0.2">
      <c r="A24" s="21" t="s">
        <v>83</v>
      </c>
      <c r="B24" s="19" t="s">
        <v>84</v>
      </c>
      <c r="C24" s="2" t="s">
        <v>85</v>
      </c>
      <c r="D24" s="2" t="s">
        <v>86</v>
      </c>
      <c r="E24" s="2" t="s">
        <v>20</v>
      </c>
      <c r="F24" s="2" t="s">
        <v>86</v>
      </c>
      <c r="G24" s="31" t="s">
        <v>87</v>
      </c>
      <c r="H24" s="46" t="s">
        <v>239</v>
      </c>
      <c r="I24" s="7" t="s">
        <v>22</v>
      </c>
      <c r="J24" s="2" t="s">
        <v>22</v>
      </c>
      <c r="K24" s="22">
        <v>19477</v>
      </c>
      <c r="L24" s="12" t="s">
        <v>22</v>
      </c>
      <c r="M24" s="23">
        <v>0</v>
      </c>
      <c r="N24" s="23">
        <v>4497</v>
      </c>
      <c r="O24" s="23">
        <v>3464</v>
      </c>
      <c r="P24" s="23">
        <v>10604</v>
      </c>
      <c r="Q24" s="23">
        <v>912</v>
      </c>
      <c r="R24" s="23">
        <v>0</v>
      </c>
      <c r="S24" s="23">
        <v>0</v>
      </c>
      <c r="T24" s="23">
        <v>0</v>
      </c>
      <c r="U24" s="23">
        <f>SUM(Table4[[#This Row],[1st Apportionment]:[Invoices]])</f>
        <v>19477</v>
      </c>
      <c r="V24" s="23">
        <f>Table4[[#This Row],[2022‒23
Final
Allocation
Amount]]-Table4[[#This Row],[Total Paid]]</f>
        <v>0</v>
      </c>
    </row>
    <row r="25" spans="1:22" x14ac:dyDescent="0.2">
      <c r="A25" s="21" t="s">
        <v>88</v>
      </c>
      <c r="B25" s="19" t="s">
        <v>89</v>
      </c>
      <c r="C25" s="2" t="s">
        <v>90</v>
      </c>
      <c r="D25" s="2" t="s">
        <v>91</v>
      </c>
      <c r="E25" s="2" t="s">
        <v>20</v>
      </c>
      <c r="F25" s="2" t="s">
        <v>91</v>
      </c>
      <c r="G25" s="31" t="s">
        <v>92</v>
      </c>
      <c r="H25" s="7" t="s">
        <v>239</v>
      </c>
      <c r="I25" s="7" t="s">
        <v>22</v>
      </c>
      <c r="J25" s="2" t="s">
        <v>22</v>
      </c>
      <c r="K25" s="22">
        <v>227232</v>
      </c>
      <c r="L25" s="12" t="s">
        <v>22</v>
      </c>
      <c r="M25" s="23">
        <v>55324</v>
      </c>
      <c r="N25" s="23">
        <v>34900</v>
      </c>
      <c r="O25" s="23">
        <v>0</v>
      </c>
      <c r="P25" s="23">
        <v>31266</v>
      </c>
      <c r="Q25" s="23">
        <v>57245</v>
      </c>
      <c r="R25" s="23">
        <v>12452</v>
      </c>
      <c r="S25" s="23">
        <v>36045</v>
      </c>
      <c r="T25" s="23">
        <v>0</v>
      </c>
      <c r="U25" s="23">
        <f>SUM(Table4[[#This Row],[1st Apportionment]:[Invoices]])</f>
        <v>227232</v>
      </c>
      <c r="V25" s="23">
        <f>Table4[[#This Row],[2022‒23
Final
Allocation
Amount]]-Table4[[#This Row],[Total Paid]]</f>
        <v>0</v>
      </c>
    </row>
    <row r="26" spans="1:22" ht="15" customHeight="1" x14ac:dyDescent="0.2">
      <c r="A26" s="21" t="s">
        <v>93</v>
      </c>
      <c r="B26" s="19" t="s">
        <v>94</v>
      </c>
      <c r="C26" s="2" t="s">
        <v>95</v>
      </c>
      <c r="D26" s="2" t="s">
        <v>96</v>
      </c>
      <c r="E26" s="2" t="s">
        <v>20</v>
      </c>
      <c r="F26" s="2" t="s">
        <v>96</v>
      </c>
      <c r="G26" s="31" t="s">
        <v>97</v>
      </c>
      <c r="H26" s="46" t="s">
        <v>239</v>
      </c>
      <c r="I26" s="7" t="s">
        <v>22</v>
      </c>
      <c r="J26" s="2" t="s">
        <v>22</v>
      </c>
      <c r="K26" s="22">
        <v>493418</v>
      </c>
      <c r="L26" s="12" t="s">
        <v>22</v>
      </c>
      <c r="M26" s="23">
        <v>0</v>
      </c>
      <c r="N26" s="23">
        <v>142080</v>
      </c>
      <c r="O26" s="23">
        <v>0</v>
      </c>
      <c r="P26" s="23">
        <v>233340</v>
      </c>
      <c r="Q26" s="23">
        <v>117998</v>
      </c>
      <c r="R26" s="23">
        <v>0</v>
      </c>
      <c r="S26" s="23">
        <v>0</v>
      </c>
      <c r="T26" s="23">
        <v>0</v>
      </c>
      <c r="U26" s="23">
        <f>SUM(Table4[[#This Row],[1st Apportionment]:[Invoices]])</f>
        <v>493418</v>
      </c>
      <c r="V26" s="23">
        <f>Table4[[#This Row],[2022‒23
Final
Allocation
Amount]]-Table4[[#This Row],[Total Paid]]</f>
        <v>0</v>
      </c>
    </row>
    <row r="27" spans="1:22" ht="15" customHeight="1" x14ac:dyDescent="0.2">
      <c r="A27" s="21" t="s">
        <v>98</v>
      </c>
      <c r="B27" s="19" t="s">
        <v>99</v>
      </c>
      <c r="C27" s="2" t="s">
        <v>100</v>
      </c>
      <c r="D27" s="2" t="s">
        <v>101</v>
      </c>
      <c r="E27" s="2" t="s">
        <v>20</v>
      </c>
      <c r="F27" s="2" t="s">
        <v>101</v>
      </c>
      <c r="G27" s="31" t="s">
        <v>102</v>
      </c>
      <c r="H27" s="7" t="s">
        <v>239</v>
      </c>
      <c r="I27" s="7" t="s">
        <v>22</v>
      </c>
      <c r="J27" s="2" t="s">
        <v>22</v>
      </c>
      <c r="K27" s="22">
        <v>123355</v>
      </c>
      <c r="L27" s="12" t="s">
        <v>22</v>
      </c>
      <c r="M27" s="23">
        <v>17475</v>
      </c>
      <c r="N27" s="23">
        <v>34534</v>
      </c>
      <c r="O27" s="23">
        <v>1782</v>
      </c>
      <c r="P27" s="23">
        <v>0</v>
      </c>
      <c r="Q27" s="23">
        <v>0</v>
      </c>
      <c r="R27" s="23">
        <v>0</v>
      </c>
      <c r="S27" s="23">
        <v>35837</v>
      </c>
      <c r="T27" s="23">
        <v>0</v>
      </c>
      <c r="U27" s="23">
        <f>SUM(Table4[[#This Row],[1st Apportionment]:[Invoices]])</f>
        <v>89628</v>
      </c>
      <c r="V27" s="23">
        <f>Table4[[#This Row],[2022‒23
Final
Allocation
Amount]]-Table4[[#This Row],[Total Paid]]</f>
        <v>33727</v>
      </c>
    </row>
    <row r="28" spans="1:22" ht="15" customHeight="1" x14ac:dyDescent="0.2">
      <c r="A28" s="21" t="s">
        <v>103</v>
      </c>
      <c r="B28" s="19" t="s">
        <v>104</v>
      </c>
      <c r="C28" s="2" t="s">
        <v>105</v>
      </c>
      <c r="D28" s="2" t="s">
        <v>106</v>
      </c>
      <c r="E28" s="2" t="s">
        <v>20</v>
      </c>
      <c r="F28" s="2" t="s">
        <v>106</v>
      </c>
      <c r="G28" s="31" t="s">
        <v>107</v>
      </c>
      <c r="H28" s="46" t="s">
        <v>239</v>
      </c>
      <c r="I28" s="7" t="s">
        <v>22</v>
      </c>
      <c r="J28" s="2" t="s">
        <v>22</v>
      </c>
      <c r="K28" s="22">
        <v>1188100</v>
      </c>
      <c r="L28" s="12" t="s">
        <v>22</v>
      </c>
      <c r="M28" s="23">
        <v>261166</v>
      </c>
      <c r="N28" s="23">
        <v>601952</v>
      </c>
      <c r="O28" s="23">
        <v>0</v>
      </c>
      <c r="P28" s="23">
        <v>297498</v>
      </c>
      <c r="Q28" s="23">
        <v>27484</v>
      </c>
      <c r="R28" s="23">
        <v>0</v>
      </c>
      <c r="S28" s="23">
        <v>0</v>
      </c>
      <c r="T28" s="23">
        <v>0</v>
      </c>
      <c r="U28" s="23">
        <f>SUM(Table4[[#This Row],[1st Apportionment]:[Invoices]])</f>
        <v>1188100</v>
      </c>
      <c r="V28" s="23">
        <f>Table4[[#This Row],[2022‒23
Final
Allocation
Amount]]-Table4[[#This Row],[Total Paid]]</f>
        <v>0</v>
      </c>
    </row>
    <row r="29" spans="1:22" ht="15" customHeight="1" x14ac:dyDescent="0.2">
      <c r="A29" s="21" t="s">
        <v>108</v>
      </c>
      <c r="B29" s="19" t="s">
        <v>109</v>
      </c>
      <c r="C29" s="2" t="s">
        <v>110</v>
      </c>
      <c r="D29" s="2" t="s">
        <v>111</v>
      </c>
      <c r="E29" s="2" t="s">
        <v>20</v>
      </c>
      <c r="F29" s="2" t="s">
        <v>111</v>
      </c>
      <c r="G29" s="31" t="s">
        <v>112</v>
      </c>
      <c r="H29" s="7" t="s">
        <v>239</v>
      </c>
      <c r="I29" s="7" t="s">
        <v>22</v>
      </c>
      <c r="J29" s="2" t="s">
        <v>22</v>
      </c>
      <c r="K29" s="22">
        <v>110370</v>
      </c>
      <c r="L29" s="12" t="s">
        <v>22</v>
      </c>
      <c r="M29" s="23">
        <v>0</v>
      </c>
      <c r="N29" s="23">
        <v>0</v>
      </c>
      <c r="O29" s="23">
        <v>110346</v>
      </c>
      <c r="P29" s="23">
        <v>24</v>
      </c>
      <c r="Q29" s="23">
        <v>0</v>
      </c>
      <c r="R29" s="23">
        <v>0</v>
      </c>
      <c r="S29" s="23">
        <v>0</v>
      </c>
      <c r="T29" s="23">
        <v>0</v>
      </c>
      <c r="U29" s="23">
        <f>SUM(Table4[[#This Row],[1st Apportionment]:[Invoices]])</f>
        <v>110370</v>
      </c>
      <c r="V29" s="23">
        <f>Table4[[#This Row],[2022‒23
Final
Allocation
Amount]]-Table4[[#This Row],[Total Paid]]</f>
        <v>0</v>
      </c>
    </row>
    <row r="30" spans="1:22" ht="15" customHeight="1" x14ac:dyDescent="0.2">
      <c r="A30" s="21" t="s">
        <v>113</v>
      </c>
      <c r="B30" s="19" t="s">
        <v>114</v>
      </c>
      <c r="C30" s="2" t="s">
        <v>115</v>
      </c>
      <c r="D30" s="2" t="s">
        <v>116</v>
      </c>
      <c r="E30" s="2" t="s">
        <v>20</v>
      </c>
      <c r="F30" s="2" t="s">
        <v>116</v>
      </c>
      <c r="G30" s="31" t="s">
        <v>117</v>
      </c>
      <c r="H30" s="46" t="s">
        <v>239</v>
      </c>
      <c r="I30" s="7" t="s">
        <v>22</v>
      </c>
      <c r="J30" s="2" t="s">
        <v>22</v>
      </c>
      <c r="K30" s="22">
        <v>1233546</v>
      </c>
      <c r="L30" s="12" t="s">
        <v>22</v>
      </c>
      <c r="M30" s="23">
        <v>173298</v>
      </c>
      <c r="N30" s="23">
        <v>193409</v>
      </c>
      <c r="O30" s="23">
        <v>334978</v>
      </c>
      <c r="P30" s="23">
        <v>330742</v>
      </c>
      <c r="Q30" s="23">
        <v>201119</v>
      </c>
      <c r="R30" s="23">
        <v>0</v>
      </c>
      <c r="S30" s="23">
        <v>0</v>
      </c>
      <c r="T30" s="23">
        <v>0</v>
      </c>
      <c r="U30" s="23">
        <f>SUM(Table4[[#This Row],[1st Apportionment]:[Invoices]])</f>
        <v>1233546</v>
      </c>
      <c r="V30" s="23">
        <f>Table4[[#This Row],[2022‒23
Final
Allocation
Amount]]-Table4[[#This Row],[Total Paid]]</f>
        <v>0</v>
      </c>
    </row>
    <row r="31" spans="1:22" ht="15" customHeight="1" x14ac:dyDescent="0.2">
      <c r="A31" s="21" t="s">
        <v>118</v>
      </c>
      <c r="B31" s="19" t="s">
        <v>119</v>
      </c>
      <c r="C31" s="2" t="s">
        <v>120</v>
      </c>
      <c r="D31" s="2" t="s">
        <v>121</v>
      </c>
      <c r="E31" s="2" t="s">
        <v>20</v>
      </c>
      <c r="F31" s="2" t="s">
        <v>121</v>
      </c>
      <c r="G31" s="31" t="s">
        <v>122</v>
      </c>
      <c r="H31" s="7" t="s">
        <v>239</v>
      </c>
      <c r="I31" s="7" t="s">
        <v>22</v>
      </c>
      <c r="J31" s="2" t="s">
        <v>22</v>
      </c>
      <c r="K31" s="22">
        <v>902436</v>
      </c>
      <c r="L31" s="12" t="s">
        <v>22</v>
      </c>
      <c r="M31" s="23">
        <v>219717</v>
      </c>
      <c r="N31" s="23">
        <v>362156</v>
      </c>
      <c r="O31" s="23">
        <v>0</v>
      </c>
      <c r="P31" s="23">
        <v>56268</v>
      </c>
      <c r="Q31" s="23">
        <v>92102</v>
      </c>
      <c r="R31" s="23">
        <v>172193</v>
      </c>
      <c r="S31" s="23">
        <v>0</v>
      </c>
      <c r="T31" s="23">
        <v>0</v>
      </c>
      <c r="U31" s="23">
        <f>SUM(Table4[[#This Row],[1st Apportionment]:[Invoices]])</f>
        <v>902436</v>
      </c>
      <c r="V31" s="23">
        <f>Table4[[#This Row],[2022‒23
Final
Allocation
Amount]]-Table4[[#This Row],[Total Paid]]</f>
        <v>0</v>
      </c>
    </row>
    <row r="32" spans="1:22" ht="15" customHeight="1" x14ac:dyDescent="0.2">
      <c r="A32" s="21" t="s">
        <v>123</v>
      </c>
      <c r="B32" s="19" t="s">
        <v>124</v>
      </c>
      <c r="C32" s="2" t="s">
        <v>125</v>
      </c>
      <c r="D32" s="2" t="s">
        <v>126</v>
      </c>
      <c r="E32" s="2" t="s">
        <v>20</v>
      </c>
      <c r="F32" s="2" t="s">
        <v>126</v>
      </c>
      <c r="G32" s="31" t="s">
        <v>127</v>
      </c>
      <c r="H32" s="46" t="s">
        <v>239</v>
      </c>
      <c r="I32" s="7" t="s">
        <v>22</v>
      </c>
      <c r="J32" s="2" t="s">
        <v>22</v>
      </c>
      <c r="K32" s="22">
        <v>25969</v>
      </c>
      <c r="L32" s="12" t="s">
        <v>22</v>
      </c>
      <c r="M32" s="23">
        <v>6323</v>
      </c>
      <c r="N32" s="23">
        <v>18696</v>
      </c>
      <c r="O32" s="23">
        <v>945</v>
      </c>
      <c r="P32" s="23">
        <v>5</v>
      </c>
      <c r="Q32" s="23">
        <v>0</v>
      </c>
      <c r="R32" s="23">
        <v>0</v>
      </c>
      <c r="S32" s="23">
        <v>0</v>
      </c>
      <c r="T32" s="23">
        <v>0</v>
      </c>
      <c r="U32" s="23">
        <f>SUM(Table4[[#This Row],[1st Apportionment]:[Invoices]])</f>
        <v>25969</v>
      </c>
      <c r="V32" s="23">
        <f>Table4[[#This Row],[2022‒23
Final
Allocation
Amount]]-Table4[[#This Row],[Total Paid]]</f>
        <v>0</v>
      </c>
    </row>
    <row r="33" spans="1:22" ht="15" customHeight="1" x14ac:dyDescent="0.2">
      <c r="A33" s="21" t="s">
        <v>128</v>
      </c>
      <c r="B33" s="19" t="s">
        <v>129</v>
      </c>
      <c r="C33" s="2" t="s">
        <v>130</v>
      </c>
      <c r="D33" s="2" t="s">
        <v>131</v>
      </c>
      <c r="E33" s="2" t="s">
        <v>20</v>
      </c>
      <c r="F33" s="2" t="s">
        <v>131</v>
      </c>
      <c r="G33" s="31" t="s">
        <v>132</v>
      </c>
      <c r="H33" s="7" t="s">
        <v>239</v>
      </c>
      <c r="I33" s="7" t="s">
        <v>22</v>
      </c>
      <c r="J33" s="2" t="s">
        <v>22</v>
      </c>
      <c r="K33" s="22">
        <v>1025791</v>
      </c>
      <c r="L33" s="12" t="s">
        <v>22</v>
      </c>
      <c r="M33" s="23">
        <v>0</v>
      </c>
      <c r="N33" s="23">
        <v>0</v>
      </c>
      <c r="O33" s="23">
        <v>0</v>
      </c>
      <c r="P33" s="23">
        <v>0</v>
      </c>
      <c r="Q33" s="23">
        <v>263001</v>
      </c>
      <c r="R33" s="23">
        <v>326924</v>
      </c>
      <c r="S33" s="23">
        <v>435866</v>
      </c>
      <c r="T33" s="23">
        <v>0</v>
      </c>
      <c r="U33" s="23">
        <f>SUM(Table4[[#This Row],[1st Apportionment]:[Invoices]])</f>
        <v>1025791</v>
      </c>
      <c r="V33" s="23">
        <f>Table4[[#This Row],[2022‒23
Final
Allocation
Amount]]-Table4[[#This Row],[Total Paid]]</f>
        <v>0</v>
      </c>
    </row>
    <row r="34" spans="1:22" ht="15" customHeight="1" x14ac:dyDescent="0.2">
      <c r="A34" s="21" t="s">
        <v>133</v>
      </c>
      <c r="B34" s="19" t="s">
        <v>134</v>
      </c>
      <c r="C34" s="2" t="s">
        <v>135</v>
      </c>
      <c r="D34" s="2" t="s">
        <v>136</v>
      </c>
      <c r="E34" s="2" t="s">
        <v>20</v>
      </c>
      <c r="F34" s="2" t="s">
        <v>136</v>
      </c>
      <c r="G34" s="31" t="s">
        <v>137</v>
      </c>
      <c r="H34" s="46" t="s">
        <v>239</v>
      </c>
      <c r="I34" s="7" t="s">
        <v>22</v>
      </c>
      <c r="J34" s="2" t="s">
        <v>22</v>
      </c>
      <c r="K34" s="22">
        <v>1214069</v>
      </c>
      <c r="L34" s="12" t="s">
        <v>22</v>
      </c>
      <c r="M34" s="23">
        <v>295590</v>
      </c>
      <c r="N34" s="23">
        <v>699329</v>
      </c>
      <c r="O34" s="23">
        <v>0</v>
      </c>
      <c r="P34" s="23">
        <v>0</v>
      </c>
      <c r="Q34" s="23">
        <v>219150</v>
      </c>
      <c r="R34" s="23">
        <v>0</v>
      </c>
      <c r="S34" s="23">
        <v>0</v>
      </c>
      <c r="T34" s="23">
        <v>0</v>
      </c>
      <c r="U34" s="23">
        <f>SUM(Table4[[#This Row],[1st Apportionment]:[Invoices]])</f>
        <v>1214069</v>
      </c>
      <c r="V34" s="23">
        <f>Table4[[#This Row],[2022‒23
Final
Allocation
Amount]]-Table4[[#This Row],[Total Paid]]</f>
        <v>0</v>
      </c>
    </row>
    <row r="35" spans="1:22" ht="15" customHeight="1" x14ac:dyDescent="0.2">
      <c r="A35" s="21" t="s">
        <v>138</v>
      </c>
      <c r="B35" s="19" t="s">
        <v>139</v>
      </c>
      <c r="C35" s="2" t="s">
        <v>140</v>
      </c>
      <c r="D35" s="2" t="s">
        <v>141</v>
      </c>
      <c r="E35" s="2" t="s">
        <v>20</v>
      </c>
      <c r="F35" s="2" t="s">
        <v>141</v>
      </c>
      <c r="G35" s="31" t="s">
        <v>142</v>
      </c>
      <c r="H35" s="7" t="s">
        <v>239</v>
      </c>
      <c r="I35" s="7" t="s">
        <v>22</v>
      </c>
      <c r="J35" s="2" t="s">
        <v>22</v>
      </c>
      <c r="K35" s="22">
        <v>71416</v>
      </c>
      <c r="L35" s="12" t="s">
        <v>22</v>
      </c>
      <c r="M35" s="23">
        <v>0</v>
      </c>
      <c r="N35" s="23">
        <v>474</v>
      </c>
      <c r="O35" s="23">
        <v>17850</v>
      </c>
      <c r="P35" s="23">
        <v>0</v>
      </c>
      <c r="Q35" s="23">
        <v>53092</v>
      </c>
      <c r="R35" s="23">
        <v>0</v>
      </c>
      <c r="S35" s="23">
        <v>0</v>
      </c>
      <c r="T35" s="23">
        <v>0</v>
      </c>
      <c r="U35" s="23">
        <f>SUM(Table4[[#This Row],[1st Apportionment]:[Invoices]])</f>
        <v>71416</v>
      </c>
      <c r="V35" s="23">
        <f>Table4[[#This Row],[2022‒23
Final
Allocation
Amount]]-Table4[[#This Row],[Total Paid]]</f>
        <v>0</v>
      </c>
    </row>
    <row r="36" spans="1:22" ht="15" customHeight="1" x14ac:dyDescent="0.2">
      <c r="A36" s="21" t="s">
        <v>143</v>
      </c>
      <c r="B36" s="19" t="s">
        <v>144</v>
      </c>
      <c r="C36" s="2" t="s">
        <v>145</v>
      </c>
      <c r="D36" s="2" t="s">
        <v>146</v>
      </c>
      <c r="E36" s="2" t="s">
        <v>20</v>
      </c>
      <c r="F36" s="2" t="s">
        <v>146</v>
      </c>
      <c r="G36" s="31" t="s">
        <v>147</v>
      </c>
      <c r="H36" s="46" t="s">
        <v>239</v>
      </c>
      <c r="I36" s="7" t="s">
        <v>22</v>
      </c>
      <c r="J36" s="2" t="s">
        <v>22</v>
      </c>
      <c r="K36" s="22">
        <v>720651</v>
      </c>
      <c r="L36" s="12" t="s">
        <v>22</v>
      </c>
      <c r="M36" s="23">
        <v>138789</v>
      </c>
      <c r="N36" s="23">
        <v>207506</v>
      </c>
      <c r="O36" s="23">
        <v>0</v>
      </c>
      <c r="P36" s="23">
        <v>175065</v>
      </c>
      <c r="Q36" s="23">
        <v>98829</v>
      </c>
      <c r="R36" s="23">
        <v>100462</v>
      </c>
      <c r="S36" s="23">
        <v>0</v>
      </c>
      <c r="T36" s="23">
        <v>0</v>
      </c>
      <c r="U36" s="23">
        <f>SUM(Table4[[#This Row],[1st Apportionment]:[Invoices]])</f>
        <v>720651</v>
      </c>
      <c r="V36" s="23">
        <f>Table4[[#This Row],[2022‒23
Final
Allocation
Amount]]-Table4[[#This Row],[Total Paid]]</f>
        <v>0</v>
      </c>
    </row>
    <row r="37" spans="1:22" ht="15" customHeight="1" x14ac:dyDescent="0.2">
      <c r="A37" s="21" t="s">
        <v>148</v>
      </c>
      <c r="B37" s="19" t="s">
        <v>149</v>
      </c>
      <c r="C37" s="2" t="s">
        <v>150</v>
      </c>
      <c r="D37" s="2" t="s">
        <v>151</v>
      </c>
      <c r="E37" s="2" t="s">
        <v>20</v>
      </c>
      <c r="F37" s="2" t="s">
        <v>151</v>
      </c>
      <c r="G37" s="31" t="s">
        <v>152</v>
      </c>
      <c r="H37" s="7" t="s">
        <v>239</v>
      </c>
      <c r="I37" s="7" t="s">
        <v>22</v>
      </c>
      <c r="J37" s="2" t="s">
        <v>22</v>
      </c>
      <c r="K37" s="22">
        <v>84401</v>
      </c>
      <c r="L37" s="12" t="s">
        <v>22</v>
      </c>
      <c r="M37" s="23">
        <v>0</v>
      </c>
      <c r="N37" s="23">
        <v>7782</v>
      </c>
      <c r="O37" s="23">
        <v>6596</v>
      </c>
      <c r="P37" s="23">
        <v>12868</v>
      </c>
      <c r="Q37" s="23">
        <v>17540</v>
      </c>
      <c r="R37" s="23">
        <v>39615</v>
      </c>
      <c r="S37" s="23">
        <v>0</v>
      </c>
      <c r="T37" s="23">
        <v>0</v>
      </c>
      <c r="U37" s="23">
        <f>SUM(Table4[[#This Row],[1st Apportionment]:[Invoices]])</f>
        <v>84401</v>
      </c>
      <c r="V37" s="23">
        <f>Table4[[#This Row],[2022‒23
Final
Allocation
Amount]]-Table4[[#This Row],[Total Paid]]</f>
        <v>0</v>
      </c>
    </row>
    <row r="38" spans="1:22" ht="15" customHeight="1" x14ac:dyDescent="0.2">
      <c r="A38" s="21" t="s">
        <v>153</v>
      </c>
      <c r="B38" s="19" t="s">
        <v>154</v>
      </c>
      <c r="C38" s="2" t="s">
        <v>155</v>
      </c>
      <c r="D38" s="2" t="s">
        <v>156</v>
      </c>
      <c r="E38" s="2" t="s">
        <v>20</v>
      </c>
      <c r="F38" s="2" t="s">
        <v>156</v>
      </c>
      <c r="G38" s="31" t="s">
        <v>157</v>
      </c>
      <c r="H38" s="46" t="s">
        <v>239</v>
      </c>
      <c r="I38" s="7" t="s">
        <v>22</v>
      </c>
      <c r="J38" s="2" t="s">
        <v>22</v>
      </c>
      <c r="K38" s="22">
        <v>110370</v>
      </c>
      <c r="L38" s="12" t="s">
        <v>22</v>
      </c>
      <c r="M38" s="23">
        <v>26872</v>
      </c>
      <c r="N38" s="23">
        <v>50957</v>
      </c>
      <c r="O38" s="23">
        <v>32517</v>
      </c>
      <c r="P38" s="23">
        <v>24</v>
      </c>
      <c r="Q38" s="23">
        <v>0</v>
      </c>
      <c r="R38" s="23">
        <v>0</v>
      </c>
      <c r="S38" s="23">
        <v>0</v>
      </c>
      <c r="T38" s="23">
        <v>0</v>
      </c>
      <c r="U38" s="23">
        <f>SUM(Table4[[#This Row],[1st Apportionment]:[Invoices]])</f>
        <v>110370</v>
      </c>
      <c r="V38" s="23">
        <f>Table4[[#This Row],[2022‒23
Final
Allocation
Amount]]-Table4[[#This Row],[Total Paid]]</f>
        <v>0</v>
      </c>
    </row>
    <row r="39" spans="1:22" ht="15" customHeight="1" x14ac:dyDescent="0.2">
      <c r="A39" s="21" t="s">
        <v>158</v>
      </c>
      <c r="B39" s="19" t="s">
        <v>159</v>
      </c>
      <c r="C39" s="2" t="s">
        <v>160</v>
      </c>
      <c r="D39" s="2" t="s">
        <v>161</v>
      </c>
      <c r="E39" s="2" t="s">
        <v>20</v>
      </c>
      <c r="F39" s="2" t="s">
        <v>161</v>
      </c>
      <c r="G39" s="31" t="s">
        <v>162</v>
      </c>
      <c r="H39" s="7" t="s">
        <v>239</v>
      </c>
      <c r="I39" s="7" t="s">
        <v>22</v>
      </c>
      <c r="J39" s="2" t="s">
        <v>22</v>
      </c>
      <c r="K39" s="22">
        <v>155816</v>
      </c>
      <c r="L39" s="12" t="s">
        <v>22</v>
      </c>
      <c r="M39" s="23">
        <v>37937</v>
      </c>
      <c r="N39" s="23">
        <v>0</v>
      </c>
      <c r="O39" s="23">
        <v>0</v>
      </c>
      <c r="P39" s="23">
        <v>21601</v>
      </c>
      <c r="Q39" s="23">
        <v>0</v>
      </c>
      <c r="R39" s="23">
        <v>49571</v>
      </c>
      <c r="S39" s="23">
        <v>46707</v>
      </c>
      <c r="T39" s="23">
        <v>0</v>
      </c>
      <c r="U39" s="23">
        <f>SUM(Table4[[#This Row],[1st Apportionment]:[Invoices]])</f>
        <v>155816</v>
      </c>
      <c r="V39" s="23">
        <f>Table4[[#This Row],[2022‒23
Final
Allocation
Amount]]-Table4[[#This Row],[Total Paid]]</f>
        <v>0</v>
      </c>
    </row>
    <row r="40" spans="1:22" ht="15" customHeight="1" x14ac:dyDescent="0.2">
      <c r="A40" s="21" t="s">
        <v>163</v>
      </c>
      <c r="B40" s="19" t="s">
        <v>164</v>
      </c>
      <c r="C40" s="2" t="s">
        <v>165</v>
      </c>
      <c r="D40" s="2" t="s">
        <v>166</v>
      </c>
      <c r="E40" s="2" t="s">
        <v>20</v>
      </c>
      <c r="F40" s="2" t="s">
        <v>166</v>
      </c>
      <c r="G40" s="31" t="s">
        <v>167</v>
      </c>
      <c r="H40" s="46" t="s">
        <v>239</v>
      </c>
      <c r="I40" s="7" t="s">
        <v>22</v>
      </c>
      <c r="J40" s="2" t="s">
        <v>22</v>
      </c>
      <c r="K40" s="22">
        <v>714158</v>
      </c>
      <c r="L40" s="12" t="s">
        <v>22</v>
      </c>
      <c r="M40" s="23">
        <v>0</v>
      </c>
      <c r="N40" s="23">
        <v>47544</v>
      </c>
      <c r="O40" s="23">
        <v>168034</v>
      </c>
      <c r="P40" s="23">
        <v>0</v>
      </c>
      <c r="Q40" s="23">
        <v>0</v>
      </c>
      <c r="R40" s="23">
        <v>91096</v>
      </c>
      <c r="S40" s="23">
        <v>286335</v>
      </c>
      <c r="T40" s="23">
        <v>0</v>
      </c>
      <c r="U40" s="23">
        <f>SUM(Table4[[#This Row],[1st Apportionment]:[Invoices]])</f>
        <v>593009</v>
      </c>
      <c r="V40" s="23">
        <f>Table4[[#This Row],[2022‒23
Final
Allocation
Amount]]-Table4[[#This Row],[Total Paid]]</f>
        <v>121149</v>
      </c>
    </row>
    <row r="41" spans="1:22" ht="15" customHeight="1" x14ac:dyDescent="0.2">
      <c r="A41" s="21" t="s">
        <v>168</v>
      </c>
      <c r="B41" s="19" t="s">
        <v>169</v>
      </c>
      <c r="C41" s="2" t="s">
        <v>170</v>
      </c>
      <c r="D41" s="2" t="s">
        <v>171</v>
      </c>
      <c r="E41" s="2" t="s">
        <v>20</v>
      </c>
      <c r="F41" s="2" t="s">
        <v>171</v>
      </c>
      <c r="G41" s="31" t="s">
        <v>172</v>
      </c>
      <c r="H41" s="7" t="s">
        <v>239</v>
      </c>
      <c r="I41" s="7" t="s">
        <v>22</v>
      </c>
      <c r="J41" s="2" t="s">
        <v>22</v>
      </c>
      <c r="K41" s="22">
        <v>214247</v>
      </c>
      <c r="L41" s="12" t="s">
        <v>22</v>
      </c>
      <c r="M41" s="23">
        <v>52163</v>
      </c>
      <c r="N41" s="23">
        <v>0</v>
      </c>
      <c r="O41" s="23">
        <v>0</v>
      </c>
      <c r="P41" s="23">
        <v>162084</v>
      </c>
      <c r="Q41" s="23">
        <v>0</v>
      </c>
      <c r="R41" s="23">
        <v>0</v>
      </c>
      <c r="S41" s="23">
        <v>0</v>
      </c>
      <c r="T41" s="23">
        <v>0</v>
      </c>
      <c r="U41" s="23">
        <f>SUM(Table4[[#This Row],[1st Apportionment]:[Invoices]])</f>
        <v>214247</v>
      </c>
      <c r="V41" s="23">
        <f>Table4[[#This Row],[2022‒23
Final
Allocation
Amount]]-Table4[[#This Row],[Total Paid]]</f>
        <v>0</v>
      </c>
    </row>
    <row r="42" spans="1:22" ht="15" customHeight="1" x14ac:dyDescent="0.2">
      <c r="A42" s="21" t="s">
        <v>173</v>
      </c>
      <c r="B42" s="47" t="s">
        <v>174</v>
      </c>
      <c r="C42" s="24" t="s">
        <v>175</v>
      </c>
      <c r="D42" s="24" t="s">
        <v>176</v>
      </c>
      <c r="E42" s="24" t="s">
        <v>20</v>
      </c>
      <c r="F42" s="8" t="s">
        <v>176</v>
      </c>
      <c r="G42" s="32" t="s">
        <v>177</v>
      </c>
      <c r="H42" s="46" t="s">
        <v>239</v>
      </c>
      <c r="I42" s="7" t="s">
        <v>22</v>
      </c>
      <c r="J42" s="2" t="s">
        <v>22</v>
      </c>
      <c r="K42" s="22">
        <v>201263</v>
      </c>
      <c r="L42" s="12" t="s">
        <v>22</v>
      </c>
      <c r="M42" s="23">
        <v>0</v>
      </c>
      <c r="N42" s="23">
        <v>58989</v>
      </c>
      <c r="O42" s="23">
        <v>0</v>
      </c>
      <c r="P42" s="23">
        <v>609</v>
      </c>
      <c r="Q42" s="23">
        <v>33546</v>
      </c>
      <c r="R42" s="23">
        <v>44526</v>
      </c>
      <c r="S42" s="23">
        <v>63593</v>
      </c>
      <c r="T42" s="23">
        <v>0</v>
      </c>
      <c r="U42" s="23">
        <f>SUM(Table4[[#This Row],[1st Apportionment]:[Invoices]])</f>
        <v>201263</v>
      </c>
      <c r="V42" s="23">
        <f>Table4[[#This Row],[2022‒23
Final
Allocation
Amount]]-Table4[[#This Row],[Total Paid]]</f>
        <v>0</v>
      </c>
    </row>
    <row r="43" spans="1:22" ht="15" customHeight="1" x14ac:dyDescent="0.2">
      <c r="A43" s="21" t="s">
        <v>178</v>
      </c>
      <c r="B43" s="47" t="s">
        <v>179</v>
      </c>
      <c r="C43" s="24" t="s">
        <v>180</v>
      </c>
      <c r="D43" s="24" t="s">
        <v>181</v>
      </c>
      <c r="E43" s="24" t="s">
        <v>20</v>
      </c>
      <c r="F43" s="8" t="s">
        <v>181</v>
      </c>
      <c r="G43" s="32" t="s">
        <v>182</v>
      </c>
      <c r="H43" s="7" t="s">
        <v>239</v>
      </c>
      <c r="I43" s="7" t="s">
        <v>22</v>
      </c>
      <c r="J43" s="2" t="s">
        <v>22</v>
      </c>
      <c r="K43" s="22">
        <v>162309</v>
      </c>
      <c r="L43" s="12" t="s">
        <v>22</v>
      </c>
      <c r="M43" s="23">
        <v>0</v>
      </c>
      <c r="N43" s="23">
        <v>0</v>
      </c>
      <c r="O43" s="23">
        <v>0</v>
      </c>
      <c r="P43" s="23">
        <v>0</v>
      </c>
      <c r="Q43" s="23">
        <v>16224</v>
      </c>
      <c r="R43" s="23">
        <v>78148</v>
      </c>
      <c r="S43" s="23">
        <v>67937</v>
      </c>
      <c r="T43" s="23">
        <v>0</v>
      </c>
      <c r="U43" s="23">
        <f>SUM(Table4[[#This Row],[1st Apportionment]:[Invoices]])</f>
        <v>162309</v>
      </c>
      <c r="V43" s="23">
        <f>Table4[[#This Row],[2022‒23
Final
Allocation
Amount]]-Table4[[#This Row],[Total Paid]]</f>
        <v>0</v>
      </c>
    </row>
    <row r="44" spans="1:22" ht="15" customHeight="1" x14ac:dyDescent="0.2">
      <c r="A44" s="21" t="s">
        <v>183</v>
      </c>
      <c r="B44" s="19" t="s">
        <v>184</v>
      </c>
      <c r="C44" s="2" t="s">
        <v>185</v>
      </c>
      <c r="D44" s="2" t="s">
        <v>186</v>
      </c>
      <c r="E44" s="2" t="s">
        <v>20</v>
      </c>
      <c r="F44" s="2" t="s">
        <v>186</v>
      </c>
      <c r="G44" s="31" t="s">
        <v>187</v>
      </c>
      <c r="H44" s="46" t="s">
        <v>239</v>
      </c>
      <c r="I44" s="7" t="s">
        <v>22</v>
      </c>
      <c r="J44" s="2" t="s">
        <v>22</v>
      </c>
      <c r="K44" s="22">
        <v>168801</v>
      </c>
      <c r="L44" s="12" t="s">
        <v>22</v>
      </c>
      <c r="M44" s="23">
        <v>0</v>
      </c>
      <c r="N44" s="23">
        <v>18703</v>
      </c>
      <c r="O44" s="23">
        <v>114482</v>
      </c>
      <c r="P44" s="23">
        <v>35616</v>
      </c>
      <c r="Q44" s="23">
        <v>0</v>
      </c>
      <c r="R44" s="23">
        <v>0</v>
      </c>
      <c r="S44" s="23">
        <v>0</v>
      </c>
      <c r="T44" s="23">
        <v>0</v>
      </c>
      <c r="U44" s="23">
        <f>SUM(Table4[[#This Row],[1st Apportionment]:[Invoices]])</f>
        <v>168801</v>
      </c>
      <c r="V44" s="23">
        <f>Table4[[#This Row],[2022‒23
Final
Allocation
Amount]]-Table4[[#This Row],[Total Paid]]</f>
        <v>0</v>
      </c>
    </row>
    <row r="45" spans="1:22" ht="15" customHeight="1" x14ac:dyDescent="0.2">
      <c r="A45" s="21" t="s">
        <v>188</v>
      </c>
      <c r="B45" s="19" t="s">
        <v>189</v>
      </c>
      <c r="C45" s="1" t="s">
        <v>190</v>
      </c>
      <c r="D45" s="1" t="s">
        <v>191</v>
      </c>
      <c r="E45" s="1" t="s">
        <v>20</v>
      </c>
      <c r="F45" s="2" t="s">
        <v>191</v>
      </c>
      <c r="G45" s="30" t="s">
        <v>192</v>
      </c>
      <c r="H45" s="7" t="s">
        <v>239</v>
      </c>
      <c r="I45" s="7" t="s">
        <v>22</v>
      </c>
      <c r="J45" s="2" t="s">
        <v>22</v>
      </c>
      <c r="K45" s="22">
        <v>610281</v>
      </c>
      <c r="L45" s="12" t="s">
        <v>22</v>
      </c>
      <c r="M45" s="23">
        <v>0</v>
      </c>
      <c r="N45" s="23">
        <v>0</v>
      </c>
      <c r="O45" s="23">
        <v>0</v>
      </c>
      <c r="P45" s="23">
        <v>0</v>
      </c>
      <c r="Q45" s="23">
        <v>0</v>
      </c>
      <c r="R45" s="23">
        <v>34259</v>
      </c>
      <c r="S45" s="23">
        <v>326863</v>
      </c>
      <c r="T45" s="23">
        <v>0</v>
      </c>
      <c r="U45" s="23">
        <f>SUM(Table4[[#This Row],[1st Apportionment]:[Invoices]])</f>
        <v>361122</v>
      </c>
      <c r="V45" s="23">
        <f>Table4[[#This Row],[2022‒23
Final
Allocation
Amount]]-Table4[[#This Row],[Total Paid]]</f>
        <v>249159</v>
      </c>
    </row>
    <row r="46" spans="1:22" ht="15" customHeight="1" x14ac:dyDescent="0.2">
      <c r="A46" s="21" t="s">
        <v>193</v>
      </c>
      <c r="B46" s="19" t="s">
        <v>194</v>
      </c>
      <c r="C46" s="2" t="s">
        <v>195</v>
      </c>
      <c r="D46" s="2" t="s">
        <v>196</v>
      </c>
      <c r="E46" s="2" t="s">
        <v>20</v>
      </c>
      <c r="F46" s="2" t="s">
        <v>196</v>
      </c>
      <c r="G46" s="31" t="s">
        <v>197</v>
      </c>
      <c r="H46" s="46" t="s">
        <v>239</v>
      </c>
      <c r="I46" s="7" t="s">
        <v>22</v>
      </c>
      <c r="J46" s="2" t="s">
        <v>22</v>
      </c>
      <c r="K46" s="22">
        <v>188278</v>
      </c>
      <c r="L46" s="12" t="s">
        <v>22</v>
      </c>
      <c r="M46" s="23">
        <v>0</v>
      </c>
      <c r="N46" s="23">
        <v>0</v>
      </c>
      <c r="O46" s="23">
        <v>0</v>
      </c>
      <c r="P46" s="23">
        <v>64002</v>
      </c>
      <c r="Q46" s="23">
        <v>0</v>
      </c>
      <c r="R46" s="23">
        <v>108569</v>
      </c>
      <c r="S46" s="23">
        <v>15707</v>
      </c>
      <c r="T46" s="23">
        <v>0</v>
      </c>
      <c r="U46" s="23">
        <f>SUM(Table4[[#This Row],[1st Apportionment]:[Invoices]])</f>
        <v>188278</v>
      </c>
      <c r="V46" s="23">
        <f>Table4[[#This Row],[2022‒23
Final
Allocation
Amount]]-Table4[[#This Row],[Total Paid]]</f>
        <v>0</v>
      </c>
    </row>
    <row r="47" spans="1:22" ht="15" customHeight="1" x14ac:dyDescent="0.2">
      <c r="A47" s="21" t="s">
        <v>198</v>
      </c>
      <c r="B47" s="19" t="s">
        <v>199</v>
      </c>
      <c r="C47" s="2" t="s">
        <v>200</v>
      </c>
      <c r="D47" s="2" t="s">
        <v>201</v>
      </c>
      <c r="E47" s="2" t="s">
        <v>20</v>
      </c>
      <c r="F47" s="2" t="s">
        <v>201</v>
      </c>
      <c r="G47" s="31" t="s">
        <v>202</v>
      </c>
      <c r="H47" s="7" t="s">
        <v>239</v>
      </c>
      <c r="I47" s="7" t="s">
        <v>22</v>
      </c>
      <c r="J47" s="2" t="s">
        <v>22</v>
      </c>
      <c r="K47" s="22">
        <v>422003</v>
      </c>
      <c r="L47" s="12" t="s">
        <v>22</v>
      </c>
      <c r="M47" s="23">
        <v>10887</v>
      </c>
      <c r="N47" s="23">
        <v>69601</v>
      </c>
      <c r="O47" s="23">
        <v>0</v>
      </c>
      <c r="P47" s="23">
        <v>0</v>
      </c>
      <c r="Q47" s="23">
        <v>0</v>
      </c>
      <c r="R47" s="23">
        <v>12340</v>
      </c>
      <c r="S47" s="23">
        <v>109797</v>
      </c>
      <c r="T47" s="23">
        <v>0</v>
      </c>
      <c r="U47" s="23">
        <f>SUM(Table4[[#This Row],[1st Apportionment]:[Invoices]])</f>
        <v>202625</v>
      </c>
      <c r="V47" s="23">
        <f>Table4[[#This Row],[2022‒23
Final
Allocation
Amount]]-Table4[[#This Row],[Total Paid]]</f>
        <v>219378</v>
      </c>
    </row>
    <row r="48" spans="1:22" ht="15" customHeight="1" x14ac:dyDescent="0.2">
      <c r="A48" s="21" t="s">
        <v>203</v>
      </c>
      <c r="B48" s="19" t="s">
        <v>204</v>
      </c>
      <c r="C48" s="2" t="s">
        <v>205</v>
      </c>
      <c r="D48" s="2" t="s">
        <v>206</v>
      </c>
      <c r="E48" s="2" t="s">
        <v>20</v>
      </c>
      <c r="F48" s="2" t="s">
        <v>206</v>
      </c>
      <c r="G48" s="31" t="s">
        <v>207</v>
      </c>
      <c r="H48" s="46" t="s">
        <v>239</v>
      </c>
      <c r="I48" s="7" t="s">
        <v>22</v>
      </c>
      <c r="J48" s="2" t="s">
        <v>22</v>
      </c>
      <c r="K48" s="22">
        <v>110370</v>
      </c>
      <c r="L48" s="12" t="s">
        <v>22</v>
      </c>
      <c r="M48" s="23">
        <v>26872</v>
      </c>
      <c r="N48" s="23">
        <v>69246</v>
      </c>
      <c r="O48" s="23">
        <v>0</v>
      </c>
      <c r="P48" s="23">
        <v>14252</v>
      </c>
      <c r="Q48" s="23">
        <v>0</v>
      </c>
      <c r="R48" s="23">
        <v>0</v>
      </c>
      <c r="S48" s="23">
        <v>0</v>
      </c>
      <c r="T48" s="23">
        <v>0</v>
      </c>
      <c r="U48" s="23">
        <f>SUM(Table4[[#This Row],[1st Apportionment]:[Invoices]])</f>
        <v>110370</v>
      </c>
      <c r="V48" s="23">
        <f>Table4[[#This Row],[2022‒23
Final
Allocation
Amount]]-Table4[[#This Row],[Total Paid]]</f>
        <v>0</v>
      </c>
    </row>
    <row r="49" spans="1:22" ht="15" customHeight="1" x14ac:dyDescent="0.2">
      <c r="A49" s="21" t="s">
        <v>208</v>
      </c>
      <c r="B49" s="19" t="s">
        <v>209</v>
      </c>
      <c r="C49" s="2" t="s">
        <v>210</v>
      </c>
      <c r="D49" s="2" t="s">
        <v>211</v>
      </c>
      <c r="E49" s="2" t="s">
        <v>20</v>
      </c>
      <c r="F49" s="2" t="s">
        <v>211</v>
      </c>
      <c r="G49" s="31" t="s">
        <v>212</v>
      </c>
      <c r="H49" s="7" t="s">
        <v>239</v>
      </c>
      <c r="I49" s="7" t="s">
        <v>22</v>
      </c>
      <c r="J49" s="2" t="s">
        <v>22</v>
      </c>
      <c r="K49" s="22">
        <v>402526</v>
      </c>
      <c r="L49" s="12" t="s">
        <v>22</v>
      </c>
      <c r="M49" s="23">
        <v>0</v>
      </c>
      <c r="N49" s="23">
        <v>74202</v>
      </c>
      <c r="O49" s="23">
        <v>315674</v>
      </c>
      <c r="P49" s="23">
        <v>0</v>
      </c>
      <c r="Q49" s="23">
        <v>0</v>
      </c>
      <c r="R49" s="23">
        <v>12650</v>
      </c>
      <c r="S49" s="23">
        <v>0</v>
      </c>
      <c r="T49" s="23">
        <v>0</v>
      </c>
      <c r="U49" s="23">
        <f>SUM(Table4[[#This Row],[1st Apportionment]:[Invoices]])</f>
        <v>402526</v>
      </c>
      <c r="V49" s="23">
        <f>Table4[[#This Row],[2022‒23
Final
Allocation
Amount]]-Table4[[#This Row],[Total Paid]]</f>
        <v>0</v>
      </c>
    </row>
    <row r="50" spans="1:22" ht="15" customHeight="1" x14ac:dyDescent="0.2">
      <c r="A50" s="21" t="s">
        <v>213</v>
      </c>
      <c r="B50" s="19" t="s">
        <v>214</v>
      </c>
      <c r="C50" s="2" t="s">
        <v>215</v>
      </c>
      <c r="D50" s="2" t="s">
        <v>216</v>
      </c>
      <c r="E50" s="2" t="s">
        <v>20</v>
      </c>
      <c r="F50" s="2" t="s">
        <v>216</v>
      </c>
      <c r="G50" s="31" t="s">
        <v>217</v>
      </c>
      <c r="H50" s="46" t="s">
        <v>239</v>
      </c>
      <c r="I50" s="7" t="s">
        <v>22</v>
      </c>
      <c r="J50" s="2" t="s">
        <v>22</v>
      </c>
      <c r="K50" s="22">
        <v>45446</v>
      </c>
      <c r="L50" s="12" t="s">
        <v>22</v>
      </c>
      <c r="M50" s="23">
        <v>11065</v>
      </c>
      <c r="N50" s="23">
        <v>32961</v>
      </c>
      <c r="O50" s="23">
        <v>1411</v>
      </c>
      <c r="P50" s="23">
        <v>9</v>
      </c>
      <c r="Q50" s="23">
        <v>0</v>
      </c>
      <c r="R50" s="23">
        <v>0</v>
      </c>
      <c r="S50" s="23">
        <v>0</v>
      </c>
      <c r="T50" s="23">
        <v>0</v>
      </c>
      <c r="U50" s="23">
        <f>SUM(Table4[[#This Row],[1st Apportionment]:[Invoices]])</f>
        <v>45446</v>
      </c>
      <c r="V50" s="23">
        <f>Table4[[#This Row],[2022‒23
Final
Allocation
Amount]]-Table4[[#This Row],[Total Paid]]</f>
        <v>0</v>
      </c>
    </row>
    <row r="51" spans="1:22" ht="15" customHeight="1" x14ac:dyDescent="0.2">
      <c r="A51" s="25" t="s">
        <v>218</v>
      </c>
      <c r="B51" s="48" t="s">
        <v>219</v>
      </c>
      <c r="C51" s="26" t="s">
        <v>220</v>
      </c>
      <c r="D51" s="26" t="s">
        <v>221</v>
      </c>
      <c r="E51" s="26" t="s">
        <v>20</v>
      </c>
      <c r="F51" s="26" t="s">
        <v>221</v>
      </c>
      <c r="G51" s="33" t="s">
        <v>222</v>
      </c>
      <c r="H51" s="26" t="s">
        <v>239</v>
      </c>
      <c r="I51" s="26" t="s">
        <v>22</v>
      </c>
      <c r="J51" s="26" t="s">
        <v>22</v>
      </c>
      <c r="K51" s="44">
        <v>110370</v>
      </c>
      <c r="L51" s="45" t="s">
        <v>228</v>
      </c>
      <c r="M51" s="27">
        <v>0</v>
      </c>
      <c r="N51" s="27">
        <v>51397</v>
      </c>
      <c r="O51" s="27">
        <v>58949</v>
      </c>
      <c r="P51" s="27">
        <v>0</v>
      </c>
      <c r="Q51" s="27">
        <v>0</v>
      </c>
      <c r="R51" s="27">
        <v>24</v>
      </c>
      <c r="S51" s="27">
        <v>0</v>
      </c>
      <c r="T51" s="27">
        <v>0</v>
      </c>
      <c r="U51" s="27">
        <f>SUM(Table4[[#This Row],[1st Apportionment]:[Invoices]])</f>
        <v>110370</v>
      </c>
      <c r="V51" s="27">
        <f>Table4[[#This Row],[2022‒23
Final
Allocation
Amount]]-Table4[[#This Row],[Total Paid]]</f>
        <v>0</v>
      </c>
    </row>
    <row r="52" spans="1:22" ht="15.75" x14ac:dyDescent="0.25">
      <c r="A52" s="50" t="s">
        <v>13</v>
      </c>
      <c r="B52" s="51"/>
      <c r="C52" s="51"/>
      <c r="D52" s="51"/>
      <c r="E52" s="51"/>
      <c r="F52" s="51"/>
      <c r="G52" s="52"/>
      <c r="H52" s="52"/>
      <c r="I52" s="53"/>
      <c r="J52" s="51"/>
      <c r="K52" s="54">
        <f>SUBTOTAL(109,Table4[2022‒23
Final
Allocation
Amount])</f>
        <v>17886417</v>
      </c>
      <c r="L52" s="53"/>
      <c r="M52" s="54">
        <f>SUBTOTAL(109,Table4[1st Apportionment])</f>
        <v>2046208</v>
      </c>
      <c r="N52" s="54">
        <f>SUBTOTAL(109,Table4[2nd Apportionment])</f>
        <v>3445153</v>
      </c>
      <c r="O52" s="54">
        <f>SUBTOTAL(109,Table4[3rd Apportionment])</f>
        <v>3369167</v>
      </c>
      <c r="P52" s="54">
        <f>SUBTOTAL(109,Table4[4th Apportionment])</f>
        <v>1902147</v>
      </c>
      <c r="Q52" s="54">
        <f>SUBTOTAL(109,Table4[5th Apportionment])</f>
        <v>2120397</v>
      </c>
      <c r="R52" s="54">
        <f>SUBTOTAL(109,Table4[6th Apportionment])</f>
        <v>2393316</v>
      </c>
      <c r="S52" s="54">
        <f>SUBTOTAL(109,Table4[7th Apportionment])</f>
        <v>1614275</v>
      </c>
      <c r="T52" s="54">
        <f>SUBTOTAL(109,Table4[Invoices])</f>
        <v>0</v>
      </c>
      <c r="U52" s="54">
        <f>SUBTOTAL(109,Table4[Total Paid])</f>
        <v>16890663</v>
      </c>
      <c r="V52" s="54">
        <f>SUBTOTAL(109,Table4[Balance Remaining])</f>
        <v>995754</v>
      </c>
    </row>
    <row r="53" spans="1:22" x14ac:dyDescent="0.2">
      <c r="A53" t="s">
        <v>14</v>
      </c>
      <c r="B53" s="10"/>
      <c r="C53" s="1"/>
      <c r="D53" s="1"/>
      <c r="E53" s="1"/>
      <c r="F53" s="11"/>
      <c r="I53" s="11"/>
      <c r="J53" s="11"/>
      <c r="K53" s="12"/>
      <c r="L53" s="11"/>
      <c r="M53" s="13"/>
      <c r="N53" s="13"/>
      <c r="O53" s="13"/>
      <c r="P53" s="13"/>
      <c r="Q53" s="13"/>
      <c r="R53" s="15"/>
      <c r="S53" s="15"/>
      <c r="T53" s="14"/>
      <c r="U53" s="14"/>
    </row>
    <row r="54" spans="1:22" x14ac:dyDescent="0.2">
      <c r="A54" t="s">
        <v>15</v>
      </c>
      <c r="B54" s="10"/>
      <c r="C54" s="1"/>
      <c r="D54" s="1"/>
      <c r="E54" s="1"/>
      <c r="F54" s="11"/>
      <c r="I54" s="11"/>
      <c r="J54" s="11"/>
      <c r="K54" s="12"/>
      <c r="L54" s="11"/>
      <c r="M54" s="13"/>
      <c r="N54" s="13"/>
      <c r="O54" s="13"/>
      <c r="P54" s="13"/>
      <c r="Q54" s="13"/>
      <c r="R54" s="15"/>
      <c r="S54" s="15"/>
      <c r="T54" s="14"/>
      <c r="U54" s="14"/>
    </row>
    <row r="55" spans="1:22" x14ac:dyDescent="0.2">
      <c r="A55" s="9" t="s">
        <v>235</v>
      </c>
      <c r="B55" s="10"/>
      <c r="C55" s="1"/>
      <c r="D55" s="1"/>
      <c r="E55" s="1"/>
      <c r="F55" s="11"/>
      <c r="I55" s="11"/>
      <c r="J55" s="11"/>
      <c r="K55" s="12"/>
      <c r="L55" s="11"/>
      <c r="M55" s="13"/>
      <c r="N55" s="13"/>
      <c r="O55" s="13"/>
      <c r="P55" s="13"/>
      <c r="Q55" s="13"/>
      <c r="R55" s="15"/>
      <c r="S55" s="15"/>
      <c r="T55" s="14"/>
      <c r="U55" s="14"/>
    </row>
  </sheetData>
  <phoneticPr fontId="18" type="noConversion"/>
  <hyperlinks>
    <hyperlink ref="A8" r:id="rId1" tooltip="Apportionment overview web page for Title I, Part D, Subpart 2 for fiscal year 2022-23." xr:uid="{705A346F-ACA1-483F-97B5-05059951F1C0}"/>
  </hyperlinks>
  <pageMargins left="0.7" right="0.7" top="0.75" bottom="0.75" header="0.3" footer="0.3"/>
  <pageSetup scale="67" fitToHeight="0" orientation="landscape" r:id="rId2"/>
  <headerFooter>
    <oddFooter>&amp;CPage &amp;P of &amp;N</oddFooter>
  </headerFooter>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2022-23 Title I, Part D Alloc</vt:lpstr>
      <vt:lpstr>'2022-23 Title I, Part D Alloc'!Print_Titles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Ent-22: Title I, Part D, Subpart 2 (CA Dept of Education)</dc:title>
  <dc:subject>Title I, Part D, Subpart 2 entitlements for fiscal year 2022-23.</dc:subject>
  <dc:creator/>
  <cp:lastModifiedBy/>
  <dcterms:created xsi:type="dcterms:W3CDTF">2024-04-24T18:50:10Z</dcterms:created>
  <dcterms:modified xsi:type="dcterms:W3CDTF">2024-04-24T18:52:12Z</dcterms:modified>
</cp:coreProperties>
</file>