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BD6F2DCF-74B4-4AFE-BC03-1DFC21B9CE1E}" xr6:coauthVersionLast="36" xr6:coauthVersionMax="36" xr10:uidLastSave="{00000000-0000-0000-0000-000000000000}"/>
  <bookViews>
    <workbookView xWindow="0" yWindow="0" windowWidth="28800" windowHeight="12230" xr2:uid="{69A59808-18FC-4942-91A0-6D906A17A958}"/>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21" i="3" s="1"/>
  <c r="D23" i="2"/>
  <c r="D19" i="2"/>
  <c r="D14" i="2"/>
  <c r="D20" i="2" s="1"/>
  <c r="D23" i="3" l="1"/>
  <c r="D25" i="3" s="1"/>
  <c r="D22" i="3"/>
  <c r="D22" i="2"/>
  <c r="D24" i="2" s="1"/>
  <c r="D21" i="2"/>
  <c r="D32" i="1" l="1"/>
  <c r="D36" i="1" s="1"/>
  <c r="D26" i="1"/>
  <c r="D33" i="1" s="1"/>
  <c r="D20" i="1"/>
  <c r="D14" i="1"/>
  <c r="D21" i="1" s="1"/>
  <c r="D35" i="1" l="1"/>
  <c r="D37" i="1" s="1"/>
  <c r="D34" i="1"/>
</calcChain>
</file>

<file path=xl/sharedStrings.xml><?xml version="1.0" encoding="utf-8"?>
<sst xmlns="http://schemas.openxmlformats.org/spreadsheetml/2006/main" count="232" uniqueCount="102">
  <si>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</si>
  <si>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</si>
  <si>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</si>
  <si>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</si>
  <si>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</si>
  <si>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</si>
  <si>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</si>
  <si>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</si>
  <si>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</si>
  <si>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</si>
  <si>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</si>
  <si>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</si>
  <si>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Total ADA to be reported on lines A-1 and A-5 of the school district’s P-2 attendance data submission from any applicable school district Principal Apportionment Data Collection (PADC) Software entry screen.</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</si>
  <si>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</si>
  <si>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</si>
  <si>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</si>
  <si>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</si>
  <si>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</si>
  <si>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</si>
  <si>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</si>
  <si>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</si>
  <si>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</si>
  <si>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</si>
  <si>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</si>
  <si>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</si>
  <si>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</si>
  <si>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</si>
  <si>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</si>
  <si>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</si>
  <si>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</si>
  <si>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</si>
  <si>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</si>
  <si>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</si>
  <si>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</si>
  <si>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</si>
  <si>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</si>
  <si>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</si>
  <si>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Total ADA for full-time independent study included in A.1.a</t>
  </si>
  <si>
    <t>B.1.a</t>
  </si>
  <si>
    <t xml:space="preserve">Less: Full-time independent study ADA generated by pupils over the age of 18 </t>
  </si>
  <si>
    <t>B.1.b</t>
  </si>
  <si>
    <t xml:space="preserve">Less: Full-time independent study ADA generated by special education pupils enrolled in special day classes on a full-time basis </t>
  </si>
  <si>
    <t>B.1.c</t>
  </si>
  <si>
    <t xml:space="preserve">Less: Full-time independent study ADA generated by pupils in Necessary Small Schools </t>
  </si>
  <si>
    <t>B.1.d</t>
  </si>
  <si>
    <r>
      <t xml:space="preserve">Net independent study ADA </t>
    </r>
    <r>
      <rPr>
        <sz val="12"/>
        <color indexed="8"/>
        <rFont val="Arial"/>
        <family val="2"/>
      </rPr>
      <t>(= B.1 - B.1.a - B.1.b - B.1.c)</t>
    </r>
  </si>
  <si>
    <t>B.2</t>
  </si>
  <si>
    <t xml:space="preserve">Total FTE certificated employees providing instruction to full-time independent study pupils </t>
  </si>
  <si>
    <t>B.2.a</t>
  </si>
  <si>
    <t xml:space="preserve">Less: FTE certificated employees who provide independent study instruction to pupils over the age of 18 </t>
  </si>
  <si>
    <t>B.2.b</t>
  </si>
  <si>
    <t xml:space="preserve">Less: FTE certificated employees who provide independent study instruction to special day class pupils </t>
  </si>
  <si>
    <t>B.2.c</t>
  </si>
  <si>
    <t xml:space="preserve">Less: FTE certificated employees who provide independent study instruction in Necessary Small Schools </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</si>
  <si>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</si>
  <si>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</si>
  <si>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</si>
  <si>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</si>
  <si>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</si>
  <si>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</si>
  <si>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</si>
  <si>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</si>
  <si>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</si>
  <si>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</si>
  <si>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</si>
  <si>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</si>
  <si>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</si>
  <si>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</si>
  <si>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</si>
  <si>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</si>
  <si>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N/A</t>
  </si>
  <si>
    <t>California Department of Education</t>
  </si>
  <si>
    <t>School Fiscal Services Division</t>
  </si>
  <si>
    <t xml:space="preserve">FY 2021–22 Traditional Independent Study Ratio Calculations for School Disticts Example </t>
  </si>
  <si>
    <t>November 2021</t>
  </si>
  <si>
    <t xml:space="preserve">FY 2021–22 Traditional Independent Study Ratio Calculations for Charter Schools Example </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</si>
  <si>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</si>
  <si>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</si>
  <si>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special education pupils enrolled in special day classes on 
a full-time basis </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</si>
  <si>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</si>
  <si>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</si>
  <si>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</si>
  <si>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</si>
  <si>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</si>
  <si>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</si>
  <si>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Independent study ADA generated by special education pupils enrolled in special day classes on 
a full-time basis </t>
  </si>
  <si>
    <t xml:space="preserve">Less: Course-based independent study (CBIS) ADA </t>
  </si>
  <si>
    <r>
      <t>Net traditional independent study ADA</t>
    </r>
    <r>
      <rPr>
        <sz val="12"/>
        <color indexed="8"/>
        <rFont val="Arial"/>
        <family val="2"/>
      </rPr>
      <t xml:space="preserve"> (= B.1 - B.1.a - B.1.b)</t>
    </r>
  </si>
  <si>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</si>
  <si>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</si>
  <si>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</si>
  <si>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</si>
  <si>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FY 2021–22 Traditional Independent Study Ratio Calculations for County Offices of Education Example </t>
  </si>
  <si>
    <t>https://www.cde.ca.gov/sp/eo/is/iscalc21inst.asp</t>
  </si>
  <si>
    <t>Obtain the 2019-20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</si>
  <si>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2019-20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</si>
  <si>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r>
      <t>Excess ADA</t>
    </r>
    <r>
      <rPr>
        <sz val="12"/>
        <color indexed="8"/>
        <rFont val="Arial"/>
        <family val="2"/>
      </rPr>
      <t xml:space="preserve"> (excess ADA per FTE in C.2 multiplied by the net FTE certificated employees providing instruction to net independent study pupils in Step 2, Row B.1.d) </t>
    </r>
  </si>
  <si>
    <r>
      <t>Independent study ratio</t>
    </r>
    <r>
      <rPr>
        <sz val="12"/>
        <color indexed="8"/>
        <rFont val="Arial"/>
        <family val="2"/>
      </rPr>
      <t xml:space="preserve"> (net independent study ADA [B.1.c] divided by net FTE certificated employees providing instruction to independent study pupils [B.2.d])  </t>
    </r>
  </si>
  <si>
    <r>
      <t>Excess ADA</t>
    </r>
    <r>
      <rPr>
        <sz val="12"/>
        <color indexed="8"/>
        <rFont val="Arial"/>
        <family val="2"/>
      </rPr>
      <t xml:space="preserve"> (excess ADA per FTE in C.2 multiplied by the net FTE certificated employees providing instruction to net independent study pupils in Step 2, C.2 Continued)</t>
    </r>
  </si>
  <si>
    <t xml:space="preserve">Total independent study ADA to be reported in the charter school's P-2 attendance data submission from any applicable Principal Apportionment Data Collection (PADC) Software entry screen </t>
  </si>
  <si>
    <r>
      <t>Excess ADA</t>
    </r>
    <r>
      <rPr>
        <sz val="12"/>
        <color indexed="8"/>
        <rFont val="Arial"/>
        <family val="2"/>
      </rPr>
      <t xml:space="preserve">  (excess ADA per FTE in C.2 multiplied by the net FTE certificated employees providing instruction to net independent study pupils in Step 2, C.2 Continued)</t>
    </r>
  </si>
  <si>
    <t>Subtract excess ADA from ADA reported on Line A-1 of the charter school P-2 and Annual attendance data submission from any applicable charter school entry screen. Report excess ADA by grade span on Line E-2 of the P-2 and Annual Charter School Attendance entry screen or Line I-2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</si>
</sst>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u/>
      <sz val="12"/>
      <color theme="10"/>
      <name val="Arial"/>
      <family val="2"/>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5" fillId="0" borderId="1" applyNumberFormat="0" applyFill="0" applyAlignment="0" applyProtection="0"/>
    <xf numFmtId="0" fontId="16" fillId="0" borderId="0" applyNumberFormat="0" applyFill="0" applyBorder="0" applyAlignment="0" applyProtection="0"/>
  </cellStyleXfs>
  <cellXfs count="64">
    <xf numFmtId="0" fontId="0" fillId="0" borderId="0" xfId="0"/>
    <xf numFmtId="0" fontId="6" fillId="0" borderId="0" xfId="1" applyFont="1" applyFill="1" applyBorder="1" applyAlignment="1">
      <alignment horizontal="left"/>
    </xf>
    <xf numFmtId="0" fontId="7" fillId="2" borderId="0" xfId="1" applyFont="1" applyFill="1" applyBorder="1" applyAlignment="1">
      <alignment horizontal="centerContinuous" wrapText="1"/>
    </xf>
    <xf numFmtId="0" fontId="5" fillId="2" borderId="0" xfId="1" applyFill="1" applyBorder="1" applyAlignment="1">
      <alignment horizontal="centerContinuous" wrapText="1"/>
    </xf>
    <xf numFmtId="0" fontId="8" fillId="2" borderId="0" xfId="0" applyFont="1" applyFill="1" applyAlignment="1" applyProtection="1">
      <alignment horizontal="left"/>
    </xf>
    <xf numFmtId="0" fontId="9" fillId="2" borderId="0" xfId="0" applyFont="1" applyFill="1" applyAlignment="1" applyProtection="1">
      <alignment horizontal="centerContinuous"/>
    </xf>
    <xf numFmtId="0" fontId="10" fillId="2" borderId="0" xfId="0" applyFont="1" applyFill="1" applyProtection="1"/>
    <xf numFmtId="0" fontId="11" fillId="2" borderId="0" xfId="0" applyFont="1" applyFill="1"/>
    <xf numFmtId="0" fontId="12" fillId="2" borderId="0" xfId="0" applyFont="1" applyFill="1"/>
    <xf numFmtId="0" fontId="11" fillId="2" borderId="0" xfId="0" applyFont="1" applyFill="1" applyAlignment="1">
      <alignment horizontal="left" vertical="top"/>
    </xf>
    <xf numFmtId="0" fontId="11" fillId="2" borderId="0" xfId="0" applyFont="1" applyFill="1" applyAlignment="1">
      <alignment horizontal="centerContinuous" vertical="justify"/>
    </xf>
    <xf numFmtId="0" fontId="11" fillId="2" borderId="0" xfId="0" applyFont="1" applyFill="1" applyAlignment="1"/>
    <xf numFmtId="0" fontId="11" fillId="2" borderId="5" xfId="0" applyFont="1" applyFill="1" applyBorder="1" applyAlignment="1">
      <alignment horizontal="center" wrapText="1"/>
    </xf>
    <xf numFmtId="164" fontId="11" fillId="0" borderId="7" xfId="0" applyNumberFormat="1" applyFont="1" applyBorder="1" applyAlignment="1" applyProtection="1">
      <alignment horizontal="center" wrapText="1"/>
    </xf>
    <xf numFmtId="0" fontId="13" fillId="0" borderId="6" xfId="0" applyFont="1" applyBorder="1" applyAlignment="1" applyProtection="1">
      <alignment horizontal="right"/>
    </xf>
    <xf numFmtId="164" fontId="13" fillId="0" borderId="7" xfId="0" applyNumberFormat="1" applyFont="1" applyBorder="1" applyAlignment="1" applyProtection="1">
      <alignment horizontal="center" wrapText="1"/>
    </xf>
    <xf numFmtId="0" fontId="15" fillId="2" borderId="5" xfId="0" applyFont="1" applyFill="1" applyBorder="1" applyAlignment="1">
      <alignment horizontal="center" wrapText="1"/>
    </xf>
    <xf numFmtId="0" fontId="15" fillId="2" borderId="8" xfId="0" applyFont="1" applyFill="1" applyBorder="1" applyAlignment="1">
      <alignment horizontal="center" wrapText="1"/>
    </xf>
    <xf numFmtId="0" fontId="11" fillId="0" borderId="10" xfId="0" applyFont="1" applyBorder="1" applyAlignment="1" applyProtection="1">
      <alignment horizontal="center"/>
    </xf>
    <xf numFmtId="0" fontId="11" fillId="2" borderId="0" xfId="0" applyFont="1" applyFill="1" applyProtection="1"/>
    <xf numFmtId="0" fontId="0" fillId="2" borderId="0" xfId="0" applyFill="1"/>
    <xf numFmtId="0" fontId="11" fillId="0" borderId="6" xfId="0" applyFont="1" applyBorder="1" applyAlignment="1" applyProtection="1">
      <alignment horizontal="left" vertical="top" wrapText="1"/>
    </xf>
    <xf numFmtId="0" fontId="13" fillId="0" borderId="6" xfId="0" applyFont="1" applyBorder="1" applyAlignment="1" applyProtection="1">
      <alignment horizontal="right" vertical="top" wrapText="1"/>
    </xf>
    <xf numFmtId="0" fontId="13" fillId="0" borderId="6" xfId="0" applyFont="1" applyBorder="1" applyAlignment="1" applyProtection="1">
      <alignment horizontal="left" vertical="top" wrapText="1"/>
    </xf>
    <xf numFmtId="0" fontId="11" fillId="0" borderId="6" xfId="0" applyFont="1" applyBorder="1" applyAlignment="1" applyProtection="1">
      <alignment vertical="top" wrapText="1"/>
    </xf>
    <xf numFmtId="0" fontId="13" fillId="0" borderId="6" xfId="0" applyFont="1" applyBorder="1" applyAlignment="1" applyProtection="1">
      <alignment vertical="top" wrapText="1"/>
    </xf>
    <xf numFmtId="0" fontId="11" fillId="0" borderId="9" xfId="0" applyFont="1" applyBorder="1" applyAlignment="1" applyProtection="1">
      <alignment vertical="top" wrapText="1"/>
    </xf>
    <xf numFmtId="0" fontId="11"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9" xfId="0" applyFont="1" applyFill="1" applyBorder="1" applyAlignment="1">
      <alignment horizontal="center" vertical="center" wrapText="1"/>
    </xf>
    <xf numFmtId="49" fontId="4" fillId="0" borderId="0" xfId="0" applyNumberFormat="1" applyFont="1" applyFill="1" applyProtection="1"/>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applyAlignment="1"/>
    <xf numFmtId="0" fontId="3" fillId="2" borderId="6" xfId="0" applyFont="1" applyFill="1" applyBorder="1" applyAlignment="1">
      <alignment horizontal="center" wrapText="1"/>
    </xf>
    <xf numFmtId="0" fontId="3" fillId="0" borderId="6" xfId="0" applyFont="1" applyBorder="1" applyAlignment="1" applyProtection="1">
      <alignment wrapText="1"/>
    </xf>
    <xf numFmtId="164" fontId="3" fillId="0" borderId="6" xfId="0" applyNumberFormat="1" applyFont="1" applyBorder="1" applyAlignment="1" applyProtection="1">
      <alignment horizontal="center" wrapText="1"/>
    </xf>
    <xf numFmtId="0" fontId="13" fillId="0" borderId="6" xfId="0" applyFont="1" applyBorder="1" applyAlignment="1" applyProtection="1">
      <alignment horizontal="right" wrapText="1"/>
    </xf>
    <xf numFmtId="164" fontId="13" fillId="0" borderId="6" xfId="0" applyNumberFormat="1" applyFont="1" applyBorder="1" applyAlignment="1" applyProtection="1">
      <alignment horizontal="center" wrapText="1"/>
    </xf>
    <xf numFmtId="0" fontId="14" fillId="0" borderId="6" xfId="0" applyFont="1" applyBorder="1" applyAlignment="1" applyProtection="1">
      <alignment wrapText="1"/>
    </xf>
    <xf numFmtId="0" fontId="13" fillId="0" borderId="6" xfId="0" applyFont="1" applyBorder="1" applyAlignment="1" applyProtection="1">
      <alignment wrapText="1"/>
    </xf>
    <xf numFmtId="0" fontId="15" fillId="2" borderId="6" xfId="0" applyFont="1" applyFill="1" applyBorder="1" applyAlignment="1">
      <alignment horizontal="center" wrapText="1"/>
    </xf>
    <xf numFmtId="0" fontId="3" fillId="0" borderId="6" xfId="0" applyFont="1" applyFill="1" applyBorder="1" applyAlignment="1" applyProtection="1">
      <alignment wrapText="1"/>
    </xf>
    <xf numFmtId="0" fontId="3" fillId="0" borderId="6" xfId="0" applyFont="1" applyBorder="1" applyAlignment="1" applyProtection="1">
      <alignment horizontal="center"/>
    </xf>
    <xf numFmtId="0" fontId="3" fillId="2" borderId="0" xfId="0" applyFont="1" applyFill="1" applyBorder="1" applyProtection="1"/>
    <xf numFmtId="0" fontId="0" fillId="2" borderId="0" xfId="0" applyFill="1" applyBorder="1"/>
    <xf numFmtId="49" fontId="3" fillId="0" borderId="0" xfId="0" applyNumberFormat="1" applyFont="1" applyFill="1" applyBorder="1" applyProtection="1"/>
    <xf numFmtId="0" fontId="3" fillId="2" borderId="0" xfId="0" applyFont="1" applyFill="1" applyAlignment="1">
      <alignment horizontal="left" indent="7"/>
    </xf>
    <xf numFmtId="0" fontId="3" fillId="2" borderId="5" xfId="0" applyFont="1" applyFill="1" applyBorder="1" applyAlignment="1">
      <alignment horizontal="center" wrapText="1"/>
    </xf>
    <xf numFmtId="164" fontId="3" fillId="0" borderId="7" xfId="0" applyNumberFormat="1" applyFont="1" applyBorder="1" applyAlignment="1" applyProtection="1">
      <alignment horizontal="center" wrapText="1"/>
    </xf>
    <xf numFmtId="0" fontId="15" fillId="2" borderId="9" xfId="0" applyFont="1" applyFill="1" applyBorder="1" applyAlignment="1">
      <alignment horizontal="center" wrapText="1"/>
    </xf>
    <xf numFmtId="0" fontId="3" fillId="0" borderId="10" xfId="0" applyFont="1" applyBorder="1" applyAlignment="1" applyProtection="1">
      <alignment horizontal="center"/>
    </xf>
    <xf numFmtId="0" fontId="3" fillId="2" borderId="0" xfId="0" applyFont="1" applyFill="1" applyProtection="1"/>
    <xf numFmtId="49" fontId="3" fillId="0" borderId="0" xfId="0" applyNumberFormat="1" applyFont="1" applyFill="1" applyProtection="1"/>
    <xf numFmtId="0" fontId="16" fillId="0" borderId="0" xfId="2" applyFill="1"/>
    <xf numFmtId="0" fontId="13" fillId="3" borderId="2"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6" xfId="0" applyFont="1" applyFill="1" applyBorder="1" applyAlignment="1">
      <alignment horizontal="center" wrapText="1"/>
    </xf>
    <xf numFmtId="0" fontId="2" fillId="0" borderId="6" xfId="0" applyFont="1" applyBorder="1" applyAlignment="1" applyProtection="1">
      <alignment wrapText="1"/>
    </xf>
    <xf numFmtId="0" fontId="2" fillId="0" borderId="6" xfId="0" applyFont="1" applyBorder="1" applyAlignment="1" applyProtection="1">
      <alignment vertical="center" wrapText="1"/>
    </xf>
    <xf numFmtId="0" fontId="1" fillId="0" borderId="6" xfId="0" applyFont="1" applyBorder="1" applyAlignment="1" applyProtection="1">
      <alignment wrapText="1"/>
    </xf>
    <xf numFmtId="0" fontId="1" fillId="0" borderId="9" xfId="0" applyFont="1" applyFill="1" applyBorder="1" applyAlignment="1" applyProtection="1">
      <alignment wrapText="1"/>
    </xf>
  </cellXfs>
  <cellStyles count="3">
    <cellStyle name="Heading 1" xfId="1" builtinId="16"/>
    <cellStyle name="Hyperlink" xfId="2" builtinId="8" customBuiltin="1"/>
    <cellStyle name="Normal" xfId="0" builtinId="0"/>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style="thin">
          <color indexed="64"/>
        </bottom>
      </border>
      <protection locked="1" hidden="0"/>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8CC6A1-9374-4B5F-A811-B697BA282181}" name="Table1" displayName="Table1" ref="A9:D38" totalsRowShown="0" headerRowDxfId="21" headerRowBorderDxfId="20" tableBorderDxfId="19" totalsRowBorderDxfId="18">
  <autoFilter ref="A9:D38" xr:uid="{C8F9C353-C407-4238-AE09-9F5311A00C69}"/>
  <tableColumns count="4">
    <tableColumn id="1" xr3:uid="{4BC1EDF5-AB25-43BC-928A-A31554902E37}" name="SECTION" dataDxfId="17"/>
    <tableColumn id="2" xr3:uid="{27350945-C6E8-482F-9973-E1FFEE07B4E3}" name="RATIO" dataDxfId="16"/>
    <tableColumn id="3" xr3:uid="{B0AC33F6-8BCA-4808-917F-30D36B753DCE}" name="INSTRUCTIONS" dataDxfId="15"/>
    <tableColumn id="4" xr3:uid="{EB66E832-5860-4825-AE1C-F14FC28BB8D3}" name="RESULT" dataDxfId="14"/>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B004AD-E0BF-4C5A-8D77-3B7427CDB1AB}" name="Table18" displayName="Table18" ref="A9:D25" totalsRowShown="0" headerRowDxfId="13" headerRowBorderDxfId="12">
  <autoFilter ref="A9:D25" xr:uid="{37390C3B-9A3F-4752-966F-575D190678F0}"/>
  <tableColumns count="4">
    <tableColumn id="1" xr3:uid="{12729CCA-3C78-44F8-83F9-898271D1E5E4}" name="SECTION" dataDxfId="11"/>
    <tableColumn id="2" xr3:uid="{31BD1DA2-1E59-4E77-802C-674FA2BB363E}" name="RATIO" dataDxfId="10"/>
    <tableColumn id="3" xr3:uid="{4D212B15-3978-4397-AF02-AB51DDF12B41}" name="INSTRUCTIONS" dataDxfId="9"/>
    <tableColumn id="4" xr3:uid="{0F8FF973-1D0C-4B2D-9ED1-D1F0ED6A6439}"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B8E147-A8AE-41B2-82A1-A4D8338F2B9F}" name="Table1811" displayName="Table1811" ref="A10:D26" totalsRowShown="0" headerRowDxfId="7" headerRowBorderDxfId="6" tableBorderDxfId="5" totalsRowBorderDxfId="4">
  <autoFilter ref="A10:D26" xr:uid="{49E76AC6-F22F-4C93-A874-A1CDF37331FB}"/>
  <tableColumns count="4">
    <tableColumn id="1" xr3:uid="{64CDE3B4-57E4-45FC-A5F2-B34A12C56B99}" name="SECTION" dataDxfId="3"/>
    <tableColumn id="2" xr3:uid="{62AD80AD-F307-4674-9BCB-D6EF20D412F3}" name="RATIO" dataDxfId="2"/>
    <tableColumn id="3" xr3:uid="{9A68C898-1BF1-46C5-BCA6-F1BC26C5ED7D}" name="INSTRUCTIONS" dataDxfId="1"/>
    <tableColumn id="4" xr3:uid="{A1C53EDF-9E83-4AC1-9F61-B5C19D7DCD74}"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21ins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de.ca.gov/sp/eo/is/iscalc21inst.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cde.ca.gov/sp/eo/is/iscalc21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50334-7D7E-4CC8-BC92-0B5901B1C566}">
  <dimension ref="A1:D41"/>
  <sheetViews>
    <sheetView tabSelected="1" workbookViewId="0"/>
  </sheetViews>
  <sheetFormatPr defaultRowHeight="14.5" x14ac:dyDescent="0.35"/>
  <cols>
    <col min="1" max="1" width="13.7265625" customWidth="1"/>
    <col min="2" max="2" width="15.54296875" customWidth="1"/>
    <col min="3" max="3" width="101.54296875" customWidth="1"/>
    <col min="4" max="4" width="15.453125" customWidth="1"/>
  </cols>
  <sheetData>
    <row r="1" spans="1:4" ht="23" x14ac:dyDescent="0.5">
      <c r="A1" s="1" t="s">
        <v>73</v>
      </c>
      <c r="B1" s="2"/>
      <c r="C1" s="2"/>
      <c r="D1" s="3"/>
    </row>
    <row r="2" spans="1:4" ht="20" x14ac:dyDescent="0.4">
      <c r="A2" s="4" t="s">
        <v>0</v>
      </c>
      <c r="B2" s="5"/>
      <c r="C2" s="5"/>
      <c r="D2" s="6"/>
    </row>
    <row r="3" spans="1:4" ht="15.5" x14ac:dyDescent="0.35">
      <c r="A3" s="55" t="s">
        <v>93</v>
      </c>
      <c r="B3" s="7"/>
      <c r="C3" s="7"/>
      <c r="D3" s="7"/>
    </row>
    <row r="4" spans="1:4" ht="15.5" x14ac:dyDescent="0.35">
      <c r="A4" s="8" t="s">
        <v>1</v>
      </c>
      <c r="B4" s="7"/>
      <c r="C4" s="7"/>
      <c r="D4" s="7"/>
    </row>
    <row r="5" spans="1:4" ht="15.5" x14ac:dyDescent="0.35">
      <c r="A5" s="9" t="s">
        <v>2</v>
      </c>
      <c r="B5" s="10"/>
      <c r="C5" s="10"/>
      <c r="D5" s="10"/>
    </row>
    <row r="6" spans="1:4" ht="15.5" x14ac:dyDescent="0.35">
      <c r="A6" s="11" t="s">
        <v>3</v>
      </c>
      <c r="B6" s="7"/>
      <c r="C6" s="7"/>
      <c r="D6" s="7"/>
    </row>
    <row r="7" spans="1:4" ht="15.5" x14ac:dyDescent="0.35">
      <c r="A7" s="11" t="s">
        <v>4</v>
      </c>
      <c r="B7" s="7"/>
      <c r="C7" s="7"/>
      <c r="D7" s="7"/>
    </row>
    <row r="8" spans="1:4" ht="15.5" x14ac:dyDescent="0.35">
      <c r="A8" s="11" t="s">
        <v>5</v>
      </c>
      <c r="B8" s="7"/>
      <c r="C8" s="7"/>
      <c r="D8" s="7"/>
    </row>
    <row r="9" spans="1:4" ht="15.5" x14ac:dyDescent="0.35">
      <c r="A9" s="56" t="s">
        <v>6</v>
      </c>
      <c r="B9" s="57" t="s">
        <v>7</v>
      </c>
      <c r="C9" s="57" t="s">
        <v>8</v>
      </c>
      <c r="D9" s="58" t="s">
        <v>9</v>
      </c>
    </row>
    <row r="10" spans="1:4" ht="46.5" x14ac:dyDescent="0.35">
      <c r="A10" s="12" t="s">
        <v>10</v>
      </c>
      <c r="B10" s="27" t="s">
        <v>11</v>
      </c>
      <c r="C10" s="21" t="s">
        <v>12</v>
      </c>
      <c r="D10" s="13">
        <v>7750</v>
      </c>
    </row>
    <row r="11" spans="1:4" ht="46.5" x14ac:dyDescent="0.35">
      <c r="A11" s="12" t="s">
        <v>13</v>
      </c>
      <c r="B11" s="27" t="s">
        <v>11</v>
      </c>
      <c r="C11" s="21" t="s">
        <v>14</v>
      </c>
      <c r="D11" s="13">
        <v>575.4</v>
      </c>
    </row>
    <row r="12" spans="1:4" ht="46.5" x14ac:dyDescent="0.35">
      <c r="A12" s="12" t="s">
        <v>15</v>
      </c>
      <c r="B12" s="27" t="s">
        <v>11</v>
      </c>
      <c r="C12" s="21" t="s">
        <v>16</v>
      </c>
      <c r="D12" s="13">
        <v>85.3</v>
      </c>
    </row>
    <row r="13" spans="1:4" ht="46.5" x14ac:dyDescent="0.35">
      <c r="A13" s="12" t="s">
        <v>17</v>
      </c>
      <c r="B13" s="27" t="s">
        <v>11</v>
      </c>
      <c r="C13" s="21" t="s">
        <v>18</v>
      </c>
      <c r="D13" s="13">
        <v>92</v>
      </c>
    </row>
    <row r="14" spans="1:4" ht="46.5" x14ac:dyDescent="0.35">
      <c r="A14" s="12" t="s">
        <v>19</v>
      </c>
      <c r="B14" s="27" t="s">
        <v>11</v>
      </c>
      <c r="C14" s="14" t="s">
        <v>20</v>
      </c>
      <c r="D14" s="15">
        <f>ROUND((D10-D11-D12-D13),1)</f>
        <v>6997.3</v>
      </c>
    </row>
    <row r="15" spans="1:4" ht="46.5" x14ac:dyDescent="0.35">
      <c r="A15" s="12" t="s">
        <v>21</v>
      </c>
      <c r="B15" s="27" t="s">
        <v>11</v>
      </c>
      <c r="C15" s="21" t="s">
        <v>22</v>
      </c>
      <c r="D15" s="13">
        <v>293.60000000000002</v>
      </c>
    </row>
    <row r="16" spans="1:4" ht="46.5" x14ac:dyDescent="0.35">
      <c r="A16" s="12" t="s">
        <v>23</v>
      </c>
      <c r="B16" s="27" t="s">
        <v>11</v>
      </c>
      <c r="C16" s="21" t="s">
        <v>24</v>
      </c>
      <c r="D16" s="13">
        <v>20</v>
      </c>
    </row>
    <row r="17" spans="1:4" ht="46.5" x14ac:dyDescent="0.35">
      <c r="A17" s="12" t="s">
        <v>25</v>
      </c>
      <c r="B17" s="27" t="s">
        <v>11</v>
      </c>
      <c r="C17" s="21" t="s">
        <v>26</v>
      </c>
      <c r="D17" s="13">
        <v>4.3</v>
      </c>
    </row>
    <row r="18" spans="1:4" ht="46.5" x14ac:dyDescent="0.35">
      <c r="A18" s="12" t="s">
        <v>27</v>
      </c>
      <c r="B18" s="27" t="s">
        <v>11</v>
      </c>
      <c r="C18" s="21" t="s">
        <v>28</v>
      </c>
      <c r="D18" s="13">
        <v>3.7</v>
      </c>
    </row>
    <row r="19" spans="1:4" ht="46.5" x14ac:dyDescent="0.35">
      <c r="A19" s="12" t="s">
        <v>29</v>
      </c>
      <c r="B19" s="27" t="s">
        <v>11</v>
      </c>
      <c r="C19" s="21" t="s">
        <v>30</v>
      </c>
      <c r="D19" s="13">
        <v>6</v>
      </c>
    </row>
    <row r="20" spans="1:4" ht="46.5" x14ac:dyDescent="0.35">
      <c r="A20" s="12" t="s">
        <v>31</v>
      </c>
      <c r="B20" s="27" t="s">
        <v>11</v>
      </c>
      <c r="C20" s="22" t="s">
        <v>32</v>
      </c>
      <c r="D20" s="15">
        <f>ROUND(D15-D16-D17-D18-D19,1)</f>
        <v>259.60000000000002</v>
      </c>
    </row>
    <row r="21" spans="1:4" ht="46.5" x14ac:dyDescent="0.35">
      <c r="A21" s="12" t="s">
        <v>33</v>
      </c>
      <c r="B21" s="27" t="s">
        <v>11</v>
      </c>
      <c r="C21" s="23" t="s">
        <v>34</v>
      </c>
      <c r="D21" s="15">
        <f>IF(ISERR(ROUND(D14/D20,1)),"",ROUND(D14/D20,1))</f>
        <v>27</v>
      </c>
    </row>
    <row r="22" spans="1:4" ht="46.5" x14ac:dyDescent="0.35">
      <c r="A22" s="12" t="s">
        <v>35</v>
      </c>
      <c r="B22" s="27" t="s">
        <v>36</v>
      </c>
      <c r="C22" s="24" t="s">
        <v>37</v>
      </c>
      <c r="D22" s="13">
        <v>575.4</v>
      </c>
    </row>
    <row r="23" spans="1:4" ht="46.5" x14ac:dyDescent="0.35">
      <c r="A23" s="12" t="s">
        <v>38</v>
      </c>
      <c r="B23" s="27" t="s">
        <v>36</v>
      </c>
      <c r="C23" s="24" t="s">
        <v>39</v>
      </c>
      <c r="D23" s="13">
        <v>2</v>
      </c>
    </row>
    <row r="24" spans="1:4" ht="46.5" x14ac:dyDescent="0.35">
      <c r="A24" s="12" t="s">
        <v>40</v>
      </c>
      <c r="B24" s="27" t="s">
        <v>36</v>
      </c>
      <c r="C24" s="24" t="s">
        <v>41</v>
      </c>
      <c r="D24" s="13">
        <v>3.1</v>
      </c>
    </row>
    <row r="25" spans="1:4" ht="46.5" x14ac:dyDescent="0.35">
      <c r="A25" s="12" t="s">
        <v>42</v>
      </c>
      <c r="B25" s="27" t="s">
        <v>36</v>
      </c>
      <c r="C25" s="24" t="s">
        <v>43</v>
      </c>
      <c r="D25" s="13">
        <v>10</v>
      </c>
    </row>
    <row r="26" spans="1:4" ht="46.5" x14ac:dyDescent="0.35">
      <c r="A26" s="12" t="s">
        <v>44</v>
      </c>
      <c r="B26" s="27" t="s">
        <v>36</v>
      </c>
      <c r="C26" s="22" t="s">
        <v>45</v>
      </c>
      <c r="D26" s="15">
        <f>ROUND(D22-D23-D24-D25,1)</f>
        <v>560.29999999999995</v>
      </c>
    </row>
    <row r="27" spans="1:4" ht="46.5" x14ac:dyDescent="0.35">
      <c r="A27" s="12" t="s">
        <v>46</v>
      </c>
      <c r="B27" s="27" t="s">
        <v>36</v>
      </c>
      <c r="C27" s="24" t="s">
        <v>47</v>
      </c>
      <c r="D27" s="13">
        <v>20</v>
      </c>
    </row>
    <row r="28" spans="1:4" ht="46.5" x14ac:dyDescent="0.35">
      <c r="A28" s="12" t="s">
        <v>48</v>
      </c>
      <c r="B28" s="27" t="s">
        <v>36</v>
      </c>
      <c r="C28" s="24" t="s">
        <v>49</v>
      </c>
      <c r="D28" s="13">
        <v>0.2</v>
      </c>
    </row>
    <row r="29" spans="1:4" ht="46.5" x14ac:dyDescent="0.35">
      <c r="A29" s="12" t="s">
        <v>50</v>
      </c>
      <c r="B29" s="27" t="s">
        <v>36</v>
      </c>
      <c r="C29" s="24" t="s">
        <v>51</v>
      </c>
      <c r="D29" s="13">
        <v>0.3</v>
      </c>
    </row>
    <row r="30" spans="1:4" ht="46.5" x14ac:dyDescent="0.35">
      <c r="A30" s="12" t="s">
        <v>52</v>
      </c>
      <c r="B30" s="27" t="s">
        <v>36</v>
      </c>
      <c r="C30" s="24" t="s">
        <v>53</v>
      </c>
      <c r="D30" s="13">
        <v>0.5</v>
      </c>
    </row>
    <row r="31" spans="1:4" ht="46.5" x14ac:dyDescent="0.35">
      <c r="A31" s="12" t="s">
        <v>54</v>
      </c>
      <c r="B31" s="27" t="s">
        <v>36</v>
      </c>
      <c r="C31" s="24" t="s">
        <v>30</v>
      </c>
      <c r="D31" s="13">
        <v>0.2</v>
      </c>
    </row>
    <row r="32" spans="1:4" ht="46.5" x14ac:dyDescent="0.35">
      <c r="A32" s="12" t="s">
        <v>55</v>
      </c>
      <c r="B32" s="27" t="s">
        <v>36</v>
      </c>
      <c r="C32" s="25" t="s">
        <v>56</v>
      </c>
      <c r="D32" s="15">
        <f>ROUND(D27-D28-D29-D30-D31,1)</f>
        <v>18.8</v>
      </c>
    </row>
    <row r="33" spans="1:4" ht="46.5" x14ac:dyDescent="0.35">
      <c r="A33" s="12" t="s">
        <v>57</v>
      </c>
      <c r="B33" s="27" t="s">
        <v>36</v>
      </c>
      <c r="C33" s="25" t="s">
        <v>58</v>
      </c>
      <c r="D33" s="15">
        <f>IF(ISERR(ROUND(D26/D32,1)),"",ROUND(D26/D32,1))</f>
        <v>29.8</v>
      </c>
    </row>
    <row r="34" spans="1:4" ht="31" x14ac:dyDescent="0.35">
      <c r="A34" s="16" t="s">
        <v>59</v>
      </c>
      <c r="B34" s="28" t="s">
        <v>60</v>
      </c>
      <c r="C34" s="24" t="s">
        <v>61</v>
      </c>
      <c r="D34" s="13" t="str">
        <f>IF(D21&gt;=D33, D26,"N/A")</f>
        <v>N/A</v>
      </c>
    </row>
    <row r="35" spans="1:4" ht="31" x14ac:dyDescent="0.35">
      <c r="A35" s="16" t="s">
        <v>62</v>
      </c>
      <c r="B35" s="28" t="s">
        <v>60</v>
      </c>
      <c r="C35" s="24" t="s">
        <v>63</v>
      </c>
      <c r="D35" s="13">
        <f>IF(D21&lt;D33,D33-D21, "N/A")</f>
        <v>2.8000000000000007</v>
      </c>
    </row>
    <row r="36" spans="1:4" ht="31" x14ac:dyDescent="0.35">
      <c r="A36" s="16" t="s">
        <v>64</v>
      </c>
      <c r="B36" s="28" t="s">
        <v>60</v>
      </c>
      <c r="C36" s="24" t="s">
        <v>65</v>
      </c>
      <c r="D36" s="13">
        <f>D32</f>
        <v>18.8</v>
      </c>
    </row>
    <row r="37" spans="1:4" ht="31" x14ac:dyDescent="0.35">
      <c r="A37" s="16" t="s">
        <v>66</v>
      </c>
      <c r="B37" s="28" t="s">
        <v>60</v>
      </c>
      <c r="C37" s="25" t="s">
        <v>96</v>
      </c>
      <c r="D37" s="15">
        <f>IF(D35="N/A","N/A",ROUND(D35*D32,1))</f>
        <v>52.6</v>
      </c>
    </row>
    <row r="38" spans="1:4" ht="108.5" x14ac:dyDescent="0.35">
      <c r="A38" s="17" t="s">
        <v>67</v>
      </c>
      <c r="B38" s="29" t="s">
        <v>68</v>
      </c>
      <c r="C38" s="26" t="s">
        <v>69</v>
      </c>
      <c r="D38" s="18" t="s">
        <v>70</v>
      </c>
    </row>
    <row r="39" spans="1:4" ht="15.5" x14ac:dyDescent="0.35">
      <c r="A39" s="19" t="s">
        <v>71</v>
      </c>
      <c r="B39" s="19"/>
      <c r="C39" s="20"/>
      <c r="D39" s="20"/>
    </row>
    <row r="40" spans="1:4" ht="15.5" x14ac:dyDescent="0.35">
      <c r="A40" s="19" t="s">
        <v>72</v>
      </c>
      <c r="B40" s="19"/>
      <c r="C40" s="20"/>
      <c r="D40" s="20"/>
    </row>
    <row r="41" spans="1:4" ht="15.5" x14ac:dyDescent="0.35">
      <c r="A41" s="30" t="s">
        <v>74</v>
      </c>
      <c r="B41" s="19"/>
      <c r="C41" s="20"/>
      <c r="D41" s="20"/>
    </row>
  </sheetData>
  <dataValidations count="1">
    <dataValidation type="custom" allowBlank="1" showErrorMessage="1" errorTitle="Error" error="Only numeric values with one decimal place allowed." sqref="D10:D13 D15:D19 D27:D31 D22:D25" xr:uid="{4B97100E-747F-478C-A034-CB4BE5ED1E68}">
      <formula1>IF(ISNUMBER(D10),IF(ISERR(FIND(".",D10,1)),0,LEN(D10)-FIND(".",D10,1))&lt;2,FALSE)</formula1>
    </dataValidation>
  </dataValidations>
  <hyperlinks>
    <hyperlink ref="A3" r:id="rId1" tooltip="Independent Study Ratio Calculations" xr:uid="{FFBC0752-74BE-48A1-9F4D-36F6970DD15A}"/>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B1E9-116C-409B-A468-570DBD6ACA40}">
  <dimension ref="A1:D28"/>
  <sheetViews>
    <sheetView workbookViewId="0"/>
  </sheetViews>
  <sheetFormatPr defaultRowHeight="14.5" x14ac:dyDescent="0.35"/>
  <cols>
    <col min="1" max="1" width="13.7265625" customWidth="1"/>
    <col min="2" max="2" width="17" customWidth="1"/>
    <col min="3" max="3" width="84.453125" customWidth="1"/>
    <col min="4" max="4" width="11.26953125" customWidth="1"/>
  </cols>
  <sheetData>
    <row r="1" spans="1:4" ht="23" x14ac:dyDescent="0.5">
      <c r="A1" s="1" t="s">
        <v>92</v>
      </c>
      <c r="B1" s="2"/>
      <c r="C1" s="2"/>
      <c r="D1" s="3"/>
    </row>
    <row r="2" spans="1:4" ht="20" x14ac:dyDescent="0.4">
      <c r="A2" s="4" t="s">
        <v>0</v>
      </c>
      <c r="B2" s="5"/>
      <c r="C2" s="5"/>
      <c r="D2" s="6"/>
    </row>
    <row r="3" spans="1:4" ht="15.5" x14ac:dyDescent="0.35">
      <c r="A3" s="55" t="s">
        <v>93</v>
      </c>
      <c r="B3" s="7"/>
      <c r="C3" s="7"/>
      <c r="D3" s="7"/>
    </row>
    <row r="4" spans="1:4" ht="15.5" x14ac:dyDescent="0.35">
      <c r="A4" s="8" t="s">
        <v>1</v>
      </c>
      <c r="B4" s="31"/>
      <c r="C4" s="31"/>
      <c r="D4" s="31"/>
    </row>
    <row r="5" spans="1:4" ht="15.5" x14ac:dyDescent="0.35">
      <c r="A5" s="32" t="s">
        <v>76</v>
      </c>
      <c r="B5" s="33"/>
      <c r="C5" s="33"/>
      <c r="D5" s="33"/>
    </row>
    <row r="6" spans="1:4" ht="15.5" x14ac:dyDescent="0.35">
      <c r="A6" s="34" t="s">
        <v>3</v>
      </c>
      <c r="B6" s="31"/>
      <c r="C6" s="31"/>
      <c r="D6" s="31"/>
    </row>
    <row r="7" spans="1:4" ht="15.5" x14ac:dyDescent="0.35">
      <c r="A7" s="34" t="s">
        <v>4</v>
      </c>
      <c r="B7" s="31"/>
      <c r="C7" s="31"/>
      <c r="D7" s="31"/>
    </row>
    <row r="8" spans="1:4" ht="15.5" x14ac:dyDescent="0.35">
      <c r="A8" s="34" t="s">
        <v>5</v>
      </c>
      <c r="B8" s="31"/>
      <c r="C8" s="31"/>
      <c r="D8" s="31"/>
    </row>
    <row r="9" spans="1:4" ht="15.5" x14ac:dyDescent="0.35">
      <c r="A9" s="59" t="s">
        <v>6</v>
      </c>
      <c r="B9" s="59" t="s">
        <v>7</v>
      </c>
      <c r="C9" s="59" t="s">
        <v>8</v>
      </c>
      <c r="D9" s="59" t="s">
        <v>9</v>
      </c>
    </row>
    <row r="10" spans="1:4" ht="62" x14ac:dyDescent="0.35">
      <c r="A10" s="35" t="s">
        <v>10</v>
      </c>
      <c r="B10" s="35" t="s">
        <v>11</v>
      </c>
      <c r="C10" s="60" t="s">
        <v>94</v>
      </c>
      <c r="D10" s="37">
        <v>26.5</v>
      </c>
    </row>
    <row r="11" spans="1:4" ht="46.5" x14ac:dyDescent="0.35">
      <c r="A11" s="35" t="s">
        <v>35</v>
      </c>
      <c r="B11" s="35" t="s">
        <v>36</v>
      </c>
      <c r="C11" s="36" t="s">
        <v>77</v>
      </c>
      <c r="D11" s="37">
        <v>575.4</v>
      </c>
    </row>
    <row r="12" spans="1:4" ht="46.5" x14ac:dyDescent="0.35">
      <c r="A12" s="35" t="s">
        <v>38</v>
      </c>
      <c r="B12" s="35" t="s">
        <v>36</v>
      </c>
      <c r="C12" s="36" t="s">
        <v>39</v>
      </c>
      <c r="D12" s="37">
        <v>2</v>
      </c>
    </row>
    <row r="13" spans="1:4" ht="46.5" x14ac:dyDescent="0.35">
      <c r="A13" s="35" t="s">
        <v>40</v>
      </c>
      <c r="B13" s="35" t="s">
        <v>36</v>
      </c>
      <c r="C13" s="36" t="s">
        <v>78</v>
      </c>
      <c r="D13" s="37">
        <v>3.1</v>
      </c>
    </row>
    <row r="14" spans="1:4" ht="46.5" x14ac:dyDescent="0.35">
      <c r="A14" s="35" t="s">
        <v>42</v>
      </c>
      <c r="B14" s="35" t="s">
        <v>36</v>
      </c>
      <c r="C14" s="38" t="s">
        <v>79</v>
      </c>
      <c r="D14" s="39">
        <f>ROUND(D11-D12-D13,1)</f>
        <v>570.29999999999995</v>
      </c>
    </row>
    <row r="15" spans="1:4" ht="46.5" x14ac:dyDescent="0.35">
      <c r="A15" s="35" t="s">
        <v>46</v>
      </c>
      <c r="B15" s="35" t="s">
        <v>36</v>
      </c>
      <c r="C15" s="36" t="s">
        <v>47</v>
      </c>
      <c r="D15" s="37">
        <v>20</v>
      </c>
    </row>
    <row r="16" spans="1:4" ht="46.5" x14ac:dyDescent="0.35">
      <c r="A16" s="35" t="s">
        <v>48</v>
      </c>
      <c r="B16" s="35" t="s">
        <v>36</v>
      </c>
      <c r="C16" s="36" t="s">
        <v>49</v>
      </c>
      <c r="D16" s="37">
        <v>0.2</v>
      </c>
    </row>
    <row r="17" spans="1:4" ht="46.5" x14ac:dyDescent="0.35">
      <c r="A17" s="35" t="s">
        <v>50</v>
      </c>
      <c r="B17" s="35" t="s">
        <v>36</v>
      </c>
      <c r="C17" s="36" t="s">
        <v>51</v>
      </c>
      <c r="D17" s="37">
        <v>0.3</v>
      </c>
    </row>
    <row r="18" spans="1:4" ht="46.5" x14ac:dyDescent="0.35">
      <c r="A18" s="35" t="s">
        <v>52</v>
      </c>
      <c r="B18" s="35" t="s">
        <v>36</v>
      </c>
      <c r="C18" s="36" t="s">
        <v>30</v>
      </c>
      <c r="D18" s="37">
        <v>0.2</v>
      </c>
    </row>
    <row r="19" spans="1:4" ht="46.5" x14ac:dyDescent="0.35">
      <c r="A19" s="35" t="s">
        <v>54</v>
      </c>
      <c r="B19" s="35" t="s">
        <v>36</v>
      </c>
      <c r="C19" s="40" t="s">
        <v>80</v>
      </c>
      <c r="D19" s="39">
        <f>ROUND(D15-D16-D17-D18,1)</f>
        <v>19.3</v>
      </c>
    </row>
    <row r="20" spans="1:4" ht="46.5" x14ac:dyDescent="0.35">
      <c r="A20" s="35" t="s">
        <v>57</v>
      </c>
      <c r="B20" s="35" t="s">
        <v>36</v>
      </c>
      <c r="C20" s="41" t="s">
        <v>97</v>
      </c>
      <c r="D20" s="39">
        <f>IF(ISERR(ROUND(D14/D19,1)),"",ROUND(D14/D19,1))</f>
        <v>29.5</v>
      </c>
    </row>
    <row r="21" spans="1:4" ht="31" x14ac:dyDescent="0.35">
      <c r="A21" s="42" t="s">
        <v>59</v>
      </c>
      <c r="B21" s="42" t="s">
        <v>60</v>
      </c>
      <c r="C21" s="36" t="s">
        <v>81</v>
      </c>
      <c r="D21" s="37" t="str">
        <f>IF(D10&gt;=D20,D14,"N/A")</f>
        <v>N/A</v>
      </c>
    </row>
    <row r="22" spans="1:4" ht="31" x14ac:dyDescent="0.35">
      <c r="A22" s="42" t="s">
        <v>62</v>
      </c>
      <c r="B22" s="42" t="s">
        <v>60</v>
      </c>
      <c r="C22" s="36" t="s">
        <v>82</v>
      </c>
      <c r="D22" s="37">
        <f>IF(D10&lt;D20,D20-D10,"N/A")</f>
        <v>3</v>
      </c>
    </row>
    <row r="23" spans="1:4" ht="31" x14ac:dyDescent="0.35">
      <c r="A23" s="42" t="s">
        <v>64</v>
      </c>
      <c r="B23" s="42" t="s">
        <v>60</v>
      </c>
      <c r="C23" s="36" t="s">
        <v>65</v>
      </c>
      <c r="D23" s="37">
        <f>D19</f>
        <v>19.3</v>
      </c>
    </row>
    <row r="24" spans="1:4" ht="46.5" x14ac:dyDescent="0.35">
      <c r="A24" s="42" t="s">
        <v>66</v>
      </c>
      <c r="B24" s="42" t="s">
        <v>60</v>
      </c>
      <c r="C24" s="41" t="s">
        <v>98</v>
      </c>
      <c r="D24" s="39">
        <f>IF(D22="N/A","N/A",ROUND(D22*D19,1))</f>
        <v>57.9</v>
      </c>
    </row>
    <row r="25" spans="1:4" ht="124" x14ac:dyDescent="0.35">
      <c r="A25" s="42" t="s">
        <v>67</v>
      </c>
      <c r="B25" s="42" t="s">
        <v>68</v>
      </c>
      <c r="C25" s="43" t="s">
        <v>83</v>
      </c>
      <c r="D25" s="44" t="s">
        <v>70</v>
      </c>
    </row>
    <row r="26" spans="1:4" ht="15.5" x14ac:dyDescent="0.35">
      <c r="A26" s="45" t="s">
        <v>71</v>
      </c>
      <c r="B26" s="45"/>
      <c r="C26" s="46"/>
      <c r="D26" s="46"/>
    </row>
    <row r="27" spans="1:4" ht="15.5" x14ac:dyDescent="0.35">
      <c r="A27" s="45" t="s">
        <v>72</v>
      </c>
      <c r="B27" s="45"/>
      <c r="C27" s="46"/>
      <c r="D27" s="46"/>
    </row>
    <row r="28" spans="1:4" ht="15.5" x14ac:dyDescent="0.35">
      <c r="A28" s="47" t="s">
        <v>74</v>
      </c>
      <c r="B28" s="45"/>
      <c r="C28" s="46"/>
      <c r="D28" s="46"/>
    </row>
  </sheetData>
  <dataValidations count="1">
    <dataValidation type="custom" allowBlank="1" showErrorMessage="1" errorTitle="Error" error="Only numeric values with one decimal place allowed." sqref="D10:D13 D15:D18" xr:uid="{22297907-417F-42E8-A58B-E35EAC36A812}">
      <formula1>IF(ISNUMBER(D10),IF(ISERR(FIND(".",D10,1)),0,LEN(D10)-FIND(".",D10,1))&lt;2,FALSE)</formula1>
    </dataValidation>
  </dataValidations>
  <hyperlinks>
    <hyperlink ref="A3" r:id="rId1" tooltip="Independent Study Ratio Calculations" xr:uid="{AB855068-B2C9-4188-B303-D33EE384D663}"/>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6C7C-E72F-4FB0-9E42-1BA2D6F1C96D}">
  <dimension ref="A1:D29"/>
  <sheetViews>
    <sheetView workbookViewId="0"/>
  </sheetViews>
  <sheetFormatPr defaultRowHeight="14.5" x14ac:dyDescent="0.35"/>
  <cols>
    <col min="1" max="1" width="13.453125" customWidth="1"/>
    <col min="2" max="2" width="19.54296875" customWidth="1"/>
    <col min="3" max="3" width="85.7265625" customWidth="1"/>
    <col min="4" max="4" width="11.81640625" customWidth="1"/>
  </cols>
  <sheetData>
    <row r="1" spans="1:4" ht="23" x14ac:dyDescent="0.5">
      <c r="A1" s="1" t="s">
        <v>75</v>
      </c>
      <c r="B1" s="2"/>
      <c r="C1" s="2"/>
      <c r="D1" s="3"/>
    </row>
    <row r="2" spans="1:4" ht="20" x14ac:dyDescent="0.4">
      <c r="A2" s="4" t="s">
        <v>0</v>
      </c>
      <c r="B2" s="5"/>
      <c r="C2" s="5"/>
      <c r="D2" s="6"/>
    </row>
    <row r="3" spans="1:4" ht="15.5" x14ac:dyDescent="0.35">
      <c r="A3" s="55" t="s">
        <v>93</v>
      </c>
      <c r="B3" s="7"/>
      <c r="C3" s="7"/>
      <c r="D3" s="7"/>
    </row>
    <row r="4" spans="1:4" ht="15.5" x14ac:dyDescent="0.35">
      <c r="A4" s="8" t="s">
        <v>1</v>
      </c>
      <c r="B4" s="31"/>
      <c r="C4" s="31"/>
      <c r="D4" s="31"/>
    </row>
    <row r="5" spans="1:4" ht="15.5" x14ac:dyDescent="0.35">
      <c r="A5" s="32" t="s">
        <v>76</v>
      </c>
      <c r="B5" s="33"/>
      <c r="C5" s="33"/>
      <c r="D5" s="33"/>
    </row>
    <row r="6" spans="1:4" ht="15.5" x14ac:dyDescent="0.35">
      <c r="A6" s="34" t="s">
        <v>3</v>
      </c>
      <c r="B6" s="31"/>
      <c r="C6" s="31"/>
      <c r="D6" s="31"/>
    </row>
    <row r="7" spans="1:4" ht="15.5" x14ac:dyDescent="0.35">
      <c r="A7" s="48" t="s">
        <v>84</v>
      </c>
      <c r="B7" s="31"/>
      <c r="C7" s="31"/>
      <c r="D7" s="31"/>
    </row>
    <row r="8" spans="1:4" ht="15.5" x14ac:dyDescent="0.35">
      <c r="A8" s="34" t="s">
        <v>4</v>
      </c>
      <c r="B8" s="31"/>
      <c r="C8" s="31"/>
      <c r="D8" s="31"/>
    </row>
    <row r="9" spans="1:4" ht="15.5" x14ac:dyDescent="0.35">
      <c r="A9" s="34" t="s">
        <v>5</v>
      </c>
      <c r="B9" s="31"/>
      <c r="C9" s="31"/>
      <c r="D9" s="31"/>
    </row>
    <row r="10" spans="1:4" ht="15.5" x14ac:dyDescent="0.35">
      <c r="A10" s="56" t="s">
        <v>6</v>
      </c>
      <c r="B10" s="57" t="s">
        <v>7</v>
      </c>
      <c r="C10" s="57" t="s">
        <v>8</v>
      </c>
      <c r="D10" s="58" t="s">
        <v>9</v>
      </c>
    </row>
    <row r="11" spans="1:4" ht="62" x14ac:dyDescent="0.35">
      <c r="A11" s="49" t="s">
        <v>10</v>
      </c>
      <c r="B11" s="35" t="s">
        <v>11</v>
      </c>
      <c r="C11" s="61" t="s">
        <v>95</v>
      </c>
      <c r="D11" s="50">
        <v>26.5</v>
      </c>
    </row>
    <row r="12" spans="1:4" ht="46.5" x14ac:dyDescent="0.35">
      <c r="A12" s="49" t="s">
        <v>35</v>
      </c>
      <c r="B12" s="35" t="s">
        <v>36</v>
      </c>
      <c r="C12" s="62" t="s">
        <v>99</v>
      </c>
      <c r="D12" s="50">
        <v>575.4</v>
      </c>
    </row>
    <row r="13" spans="1:4" ht="46.5" x14ac:dyDescent="0.35">
      <c r="A13" s="49" t="s">
        <v>38</v>
      </c>
      <c r="B13" s="35" t="s">
        <v>36</v>
      </c>
      <c r="C13" s="36" t="s">
        <v>85</v>
      </c>
      <c r="D13" s="50">
        <v>5.0999999999999996</v>
      </c>
    </row>
    <row r="14" spans="1:4" ht="46.5" x14ac:dyDescent="0.35">
      <c r="A14" s="49" t="s">
        <v>40</v>
      </c>
      <c r="B14" s="35" t="s">
        <v>36</v>
      </c>
      <c r="C14" s="36" t="s">
        <v>86</v>
      </c>
      <c r="D14" s="50">
        <v>0</v>
      </c>
    </row>
    <row r="15" spans="1:4" ht="46.5" x14ac:dyDescent="0.35">
      <c r="A15" s="49" t="s">
        <v>42</v>
      </c>
      <c r="B15" s="35" t="s">
        <v>36</v>
      </c>
      <c r="C15" s="38" t="s">
        <v>87</v>
      </c>
      <c r="D15" s="15">
        <f>ROUND(D12-D13-D14,1)</f>
        <v>570.29999999999995</v>
      </c>
    </row>
    <row r="16" spans="1:4" ht="46.5" x14ac:dyDescent="0.35">
      <c r="A16" s="49" t="s">
        <v>46</v>
      </c>
      <c r="B16" s="35" t="s">
        <v>36</v>
      </c>
      <c r="C16" s="60" t="s">
        <v>47</v>
      </c>
      <c r="D16" s="50">
        <v>20</v>
      </c>
    </row>
    <row r="17" spans="1:4" ht="77.5" x14ac:dyDescent="0.35">
      <c r="A17" s="49" t="s">
        <v>48</v>
      </c>
      <c r="B17" s="35" t="s">
        <v>36</v>
      </c>
      <c r="C17" s="36" t="s">
        <v>88</v>
      </c>
      <c r="D17" s="50">
        <v>0.3</v>
      </c>
    </row>
    <row r="18" spans="1:4" ht="46.5" x14ac:dyDescent="0.35">
      <c r="A18" s="49" t="s">
        <v>50</v>
      </c>
      <c r="B18" s="35" t="s">
        <v>36</v>
      </c>
      <c r="C18" s="36" t="s">
        <v>89</v>
      </c>
      <c r="D18" s="50">
        <v>0.2</v>
      </c>
    </row>
    <row r="19" spans="1:4" ht="46.5" x14ac:dyDescent="0.35">
      <c r="A19" s="49" t="s">
        <v>52</v>
      </c>
      <c r="B19" s="35" t="s">
        <v>36</v>
      </c>
      <c r="C19" s="36" t="s">
        <v>90</v>
      </c>
      <c r="D19" s="50">
        <v>0</v>
      </c>
    </row>
    <row r="20" spans="1:4" ht="46.5" x14ac:dyDescent="0.35">
      <c r="A20" s="49" t="s">
        <v>54</v>
      </c>
      <c r="B20" s="35" t="s">
        <v>36</v>
      </c>
      <c r="C20" s="36" t="s">
        <v>91</v>
      </c>
      <c r="D20" s="15">
        <f>ROUND(D16-D17-D18-D19,1)</f>
        <v>19.5</v>
      </c>
    </row>
    <row r="21" spans="1:4" ht="46.5" x14ac:dyDescent="0.35">
      <c r="A21" s="49" t="s">
        <v>57</v>
      </c>
      <c r="B21" s="35" t="s">
        <v>36</v>
      </c>
      <c r="C21" s="41" t="s">
        <v>58</v>
      </c>
      <c r="D21" s="15">
        <f>IF(ISERR(ROUND(D15/D20,1)),"",ROUND(D15/D20,1))</f>
        <v>29.2</v>
      </c>
    </row>
    <row r="22" spans="1:4" ht="31" x14ac:dyDescent="0.35">
      <c r="A22" s="16" t="s">
        <v>59</v>
      </c>
      <c r="B22" s="42" t="s">
        <v>60</v>
      </c>
      <c r="C22" s="36" t="s">
        <v>81</v>
      </c>
      <c r="D22" s="50" t="str">
        <f>IF(D11&gt;=D21,D15,"N/A")</f>
        <v>N/A</v>
      </c>
    </row>
    <row r="23" spans="1:4" ht="31" x14ac:dyDescent="0.35">
      <c r="A23" s="16" t="s">
        <v>62</v>
      </c>
      <c r="B23" s="42" t="s">
        <v>60</v>
      </c>
      <c r="C23" s="36" t="s">
        <v>82</v>
      </c>
      <c r="D23" s="50">
        <f>IF(D11&lt;D21, D21-D11, "N/A")</f>
        <v>2.6999999999999993</v>
      </c>
    </row>
    <row r="24" spans="1:4" ht="31" x14ac:dyDescent="0.35">
      <c r="A24" s="16" t="s">
        <v>64</v>
      </c>
      <c r="B24" s="42" t="s">
        <v>60</v>
      </c>
      <c r="C24" s="36" t="s">
        <v>65</v>
      </c>
      <c r="D24" s="50">
        <f>D20</f>
        <v>19.5</v>
      </c>
    </row>
    <row r="25" spans="1:4" ht="46.5" x14ac:dyDescent="0.35">
      <c r="A25" s="16" t="s">
        <v>66</v>
      </c>
      <c r="B25" s="42" t="s">
        <v>60</v>
      </c>
      <c r="C25" s="41" t="s">
        <v>100</v>
      </c>
      <c r="D25" s="15">
        <f>IF(D23="N/A","N/A",ROUND(D23*D20,1))</f>
        <v>52.7</v>
      </c>
    </row>
    <row r="26" spans="1:4" ht="124" x14ac:dyDescent="0.35">
      <c r="A26" s="17" t="s">
        <v>67</v>
      </c>
      <c r="B26" s="51" t="s">
        <v>68</v>
      </c>
      <c r="C26" s="63" t="s">
        <v>101</v>
      </c>
      <c r="D26" s="52" t="s">
        <v>70</v>
      </c>
    </row>
    <row r="27" spans="1:4" ht="15.5" x14ac:dyDescent="0.35">
      <c r="A27" s="53" t="s">
        <v>71</v>
      </c>
      <c r="B27" s="53"/>
      <c r="C27" s="20"/>
      <c r="D27" s="20"/>
    </row>
    <row r="28" spans="1:4" ht="15.5" x14ac:dyDescent="0.35">
      <c r="A28" s="53" t="s">
        <v>72</v>
      </c>
      <c r="B28" s="53"/>
      <c r="C28" s="20"/>
      <c r="D28" s="20"/>
    </row>
    <row r="29" spans="1:4" ht="15.5" x14ac:dyDescent="0.35">
      <c r="A29" s="54" t="s">
        <v>74</v>
      </c>
      <c r="B29" s="53"/>
      <c r="C29" s="20"/>
      <c r="D29" s="20"/>
    </row>
  </sheetData>
  <dataValidations count="1">
    <dataValidation type="custom" allowBlank="1" showErrorMessage="1" errorTitle="Error" error="Only numeric values with one decimal place allowed." sqref="D11:D14 D16:D19" xr:uid="{5882BABA-6BB3-4B11-9BA5-E8D6E3F8BEAE}">
      <formula1>IF(ISNUMBER(D11),IF(ISERR(FIND(".",D11,1)),0,LEN(D11)-FIND(".",D11,1))&lt;2,FALSE)</formula1>
    </dataValidation>
  </dataValidations>
  <hyperlinks>
    <hyperlink ref="A3" r:id="rId1" tooltip="Independent Study Ratio Calculations" xr:uid="{07B23FF1-30C5-4647-BDB9-15E3D57FC7CE}"/>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2021–22 - Independent Study (CA Dept of Education)</dc:title>
  <dc:subject>Calculation Example for Traditional Independent Study 2021–22.</dc:subject>
  <dc:creator>Dean Patterson</dc:creator>
  <cp:lastModifiedBy>Taylor Uda</cp:lastModifiedBy>
  <dcterms:created xsi:type="dcterms:W3CDTF">2021-09-15T17:42:27Z</dcterms:created>
  <dcterms:modified xsi:type="dcterms:W3CDTF">2021-12-23T21:12:38Z</dcterms:modified>
</cp:coreProperties>
</file>