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cslaven\AppData\Local\Adobe\Contribute 6.5\en_US\Sites\Site9\ci\pl\documents\"/>
    </mc:Choice>
  </mc:AlternateContent>
  <xr:revisionPtr revIDLastSave="0" documentId="13_ncr:1_{0E7D75E0-052B-421D-AB00-ECEE46C9AF68}" xr6:coauthVersionLast="47" xr6:coauthVersionMax="47" xr10:uidLastSave="{00000000-0000-0000-0000-000000000000}"/>
  <bookViews>
    <workbookView xWindow="-108" yWindow="-108" windowWidth="30936" windowHeight="16896" tabRatio="856" xr2:uid="{00000000-000D-0000-FFFF-FFFF00000000}"/>
  </bookViews>
  <sheets>
    <sheet name="County Totals" sheetId="65" r:id="rId1"/>
    <sheet name="Alameda" sheetId="13" r:id="rId2"/>
    <sheet name="Contra Costa" sheetId="68" r:id="rId3"/>
    <sheet name="Humboldt" sheetId="69" r:id="rId4"/>
    <sheet name="Kern" sheetId="70" r:id="rId5"/>
    <sheet name="Los Angeles" sheetId="71" r:id="rId6"/>
    <sheet name="Monterey" sheetId="72" r:id="rId7"/>
    <sheet name="Napa" sheetId="73" r:id="rId8"/>
    <sheet name="Orange" sheetId="74" r:id="rId9"/>
    <sheet name="Riverside" sheetId="75" r:id="rId10"/>
    <sheet name="San Bernardino" sheetId="76" r:id="rId11"/>
    <sheet name="San Diego" sheetId="77" r:id="rId12"/>
    <sheet name="Santa Barbara" sheetId="78" r:id="rId13"/>
    <sheet name="Stanislaus" sheetId="79" r:id="rId14"/>
    <sheet name="Tulare" sheetId="80" r:id="rId15"/>
    <sheet name="Ventura" sheetId="81" r:id="rId16"/>
    <sheet name="Yolo" sheetId="82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65" l="1"/>
  <c r="G4" i="74" l="1"/>
  <c r="G4" i="75"/>
  <c r="G5" i="77"/>
  <c r="G4" i="77"/>
  <c r="C6" i="77"/>
  <c r="G4" i="80"/>
  <c r="G4" i="81"/>
  <c r="F4" i="82"/>
  <c r="E4" i="82"/>
  <c r="D4" i="82"/>
  <c r="C4" i="82"/>
  <c r="G3" i="82"/>
  <c r="G4" i="82" s="1"/>
  <c r="F5" i="81"/>
  <c r="E5" i="81"/>
  <c r="D5" i="81"/>
  <c r="C5" i="81"/>
  <c r="G3" i="81"/>
  <c r="F5" i="80"/>
  <c r="E5" i="80"/>
  <c r="D5" i="80"/>
  <c r="C5" i="80"/>
  <c r="G3" i="80"/>
  <c r="F4" i="79"/>
  <c r="E4" i="79"/>
  <c r="D4" i="79"/>
  <c r="C4" i="79"/>
  <c r="G3" i="79"/>
  <c r="F4" i="78"/>
  <c r="E4" i="78"/>
  <c r="D4" i="78"/>
  <c r="C4" i="78"/>
  <c r="G3" i="78"/>
  <c r="F6" i="77"/>
  <c r="E6" i="77"/>
  <c r="D6" i="77"/>
  <c r="G3" i="77"/>
  <c r="F4" i="76"/>
  <c r="E4" i="76"/>
  <c r="D4" i="76"/>
  <c r="C4" i="76"/>
  <c r="G3" i="76"/>
  <c r="G4" i="76" s="1"/>
  <c r="F5" i="75"/>
  <c r="E5" i="75"/>
  <c r="D5" i="75"/>
  <c r="C5" i="75"/>
  <c r="G3" i="75"/>
  <c r="C5" i="74"/>
  <c r="F5" i="74"/>
  <c r="E5" i="74"/>
  <c r="D5" i="74"/>
  <c r="G3" i="74"/>
  <c r="F4" i="73"/>
  <c r="E4" i="73"/>
  <c r="D4" i="73"/>
  <c r="C4" i="73"/>
  <c r="G3" i="73"/>
  <c r="G4" i="73" s="1"/>
  <c r="F4" i="72"/>
  <c r="E4" i="72"/>
  <c r="D4" i="72"/>
  <c r="C4" i="72"/>
  <c r="G3" i="72"/>
  <c r="G7" i="71"/>
  <c r="G6" i="71"/>
  <c r="G5" i="71"/>
  <c r="G4" i="71"/>
  <c r="G3" i="71"/>
  <c r="C8" i="71"/>
  <c r="G3" i="70"/>
  <c r="G4" i="70" s="1"/>
  <c r="C4" i="70"/>
  <c r="F8" i="71"/>
  <c r="E8" i="71"/>
  <c r="D8" i="71"/>
  <c r="F4" i="70"/>
  <c r="E4" i="70"/>
  <c r="D4" i="70"/>
  <c r="F4" i="69"/>
  <c r="E4" i="69"/>
  <c r="D4" i="69"/>
  <c r="C4" i="69"/>
  <c r="G3" i="69"/>
  <c r="G4" i="69" s="1"/>
  <c r="F4" i="68"/>
  <c r="E4" i="68"/>
  <c r="D4" i="68"/>
  <c r="C4" i="68"/>
  <c r="G3" i="68"/>
  <c r="G4" i="68" s="1"/>
  <c r="C6" i="13"/>
  <c r="G5" i="13"/>
  <c r="H5" i="65"/>
  <c r="H20" i="65"/>
  <c r="H19" i="65"/>
  <c r="H18" i="65"/>
  <c r="H17" i="65"/>
  <c r="H16" i="65"/>
  <c r="H15" i="65"/>
  <c r="H14" i="65"/>
  <c r="H12" i="65"/>
  <c r="H11" i="65"/>
  <c r="H10" i="65"/>
  <c r="H9" i="65"/>
  <c r="H8" i="65"/>
  <c r="H7" i="65"/>
  <c r="H6" i="65"/>
  <c r="G4" i="13"/>
  <c r="G5" i="74" l="1"/>
  <c r="G5" i="75"/>
  <c r="G6" i="77"/>
  <c r="G4" i="78"/>
  <c r="G5" i="80"/>
  <c r="G5" i="81"/>
  <c r="G4" i="79"/>
  <c r="G4" i="72"/>
  <c r="G8" i="71" l="1"/>
  <c r="B21" i="65" l="1"/>
  <c r="G3" i="13" l="1"/>
  <c r="G6" i="13" s="1"/>
  <c r="E6" i="13" l="1"/>
  <c r="C21" i="65" l="1"/>
  <c r="D6" i="13" l="1"/>
  <c r="F6" i="13"/>
  <c r="G21" i="65" l="1"/>
  <c r="F21" i="65"/>
  <c r="E21" i="65"/>
  <c r="D21" i="65"/>
  <c r="H21" i="65" l="1"/>
</calcChain>
</file>

<file path=xl/sharedStrings.xml><?xml version="1.0" encoding="utf-8"?>
<sst xmlns="http://schemas.openxmlformats.org/spreadsheetml/2006/main" count="244" uniqueCount="100">
  <si>
    <t>Riverside</t>
  </si>
  <si>
    <t>Los Angeles</t>
  </si>
  <si>
    <t>Alameda</t>
  </si>
  <si>
    <t>Tulare</t>
  </si>
  <si>
    <t>Stanislaus</t>
  </si>
  <si>
    <t>Orange</t>
  </si>
  <si>
    <t>San Bernardino</t>
  </si>
  <si>
    <t>Humboldt</t>
  </si>
  <si>
    <t>San Diego</t>
  </si>
  <si>
    <t>Kern</t>
  </si>
  <si>
    <t>Monterey</t>
  </si>
  <si>
    <t>Santa Barbara</t>
  </si>
  <si>
    <t>Yolo</t>
  </si>
  <si>
    <t>Contra Costa</t>
  </si>
  <si>
    <t>Napa</t>
  </si>
  <si>
    <t>Ventura</t>
  </si>
  <si>
    <t>Eureka City Schools</t>
  </si>
  <si>
    <t>California Department of Education</t>
  </si>
  <si>
    <t>Participating Counties</t>
  </si>
  <si>
    <t>Participating Schools Total</t>
  </si>
  <si>
    <t>Seal Total</t>
  </si>
  <si>
    <t>Participating Districts Total</t>
  </si>
  <si>
    <t>Participating Schools</t>
  </si>
  <si>
    <t>Total: 1</t>
  </si>
  <si>
    <t>2</t>
  </si>
  <si>
    <t>Total: 3</t>
  </si>
  <si>
    <t>7</t>
  </si>
  <si>
    <t>1</t>
  </si>
  <si>
    <t>Total: 2</t>
  </si>
  <si>
    <t>6</t>
  </si>
  <si>
    <t>Total: 5</t>
  </si>
  <si>
    <t>Fred C. Beyer High; Grace M. Davis High; James C. Enochs High; Joseph A. Gregori High; Modesto High; Peter Johansen High; Thomas Downey High</t>
  </si>
  <si>
    <t>18</t>
  </si>
  <si>
    <t>Total Seals per LEA</t>
  </si>
  <si>
    <t>8</t>
  </si>
  <si>
    <t>2020-2021 State Seal of Civic Engagement: List of Participating Counties, Districts, and Schools</t>
  </si>
  <si>
    <t>Diplomas</t>
  </si>
  <si>
    <t>General Education Development Certificates</t>
  </si>
  <si>
    <t>Certificates of Completion</t>
  </si>
  <si>
    <t>Grand Total: 16</t>
  </si>
  <si>
    <t>Diplomas Total</t>
  </si>
  <si>
    <t>Certificate of Completion Total</t>
  </si>
  <si>
    <t>Grade Eleven or Twelve Transcript Toal</t>
  </si>
  <si>
    <t>Albany Unified School District</t>
  </si>
  <si>
    <t>Hayward Unified School District</t>
  </si>
  <si>
    <t>Pleasanton Unified School District</t>
  </si>
  <si>
    <t>Albany High School</t>
  </si>
  <si>
    <t>Brenkwitz High School; Hayward High School; Mt. Eden High School; Tennyson High School</t>
  </si>
  <si>
    <t>Amador Valley High; Foothill High; Village High</t>
  </si>
  <si>
    <t>Contra Costa School of Performing Arts</t>
  </si>
  <si>
    <t>Eureka High School</t>
  </si>
  <si>
    <t>Kern County Superintendent of Schools</t>
  </si>
  <si>
    <t>Aspire Ollin University Preparatory Academy</t>
  </si>
  <si>
    <t>Bellflower Unified School District</t>
  </si>
  <si>
    <t>Bellflower High School; Mayfair High School</t>
  </si>
  <si>
    <t>Environmental Charter High School</t>
  </si>
  <si>
    <t>Los Angeles Academy of Arts and Enterprise</t>
  </si>
  <si>
    <t>San Marino Unified School District</t>
  </si>
  <si>
    <t>San Marino High School</t>
  </si>
  <si>
    <t>South Monterey County Joint Union High School District</t>
  </si>
  <si>
    <t>Greenfield High School; King City High School</t>
  </si>
  <si>
    <t>St. Helena Unified School District</t>
  </si>
  <si>
    <t>St. Helena High School</t>
  </si>
  <si>
    <t>Anaheim Union High School District</t>
  </si>
  <si>
    <t>Riverside Unified School District</t>
  </si>
  <si>
    <t>Irvine Unified School District</t>
  </si>
  <si>
    <t>Creekside High School; Irvine High School; Irvine Virtual Academy; Northwood High School; Portola High School; University High School; Woodbridge High School</t>
  </si>
  <si>
    <t>Anaheim High School; Cambridge Virtual Academy at Polaris; Cypress High School; Katella High School; John F. Kennedy High School; Loara High School; Magnolia High School; Oxford Academy; Polaris Alternative High School; Savanna High School; Western High School</t>
  </si>
  <si>
    <t>General Education Development Total</t>
  </si>
  <si>
    <t>Davis Joint Unified School District</t>
  </si>
  <si>
    <t>Davis Senior High School; Da Vinci Charter Academy</t>
  </si>
  <si>
    <t>Conejo Valley Unified School District</t>
  </si>
  <si>
    <t>Newbury Park High School; Thousand Oaks High School; Westlake High School</t>
  </si>
  <si>
    <t>Simi Valley Unified School District</t>
  </si>
  <si>
    <t>Apollo Continuation School; Monte Vista School; Royal High School; Santa Susana High School; Simi Valley High School</t>
  </si>
  <si>
    <t>Dinuba Unified School District</t>
  </si>
  <si>
    <t>Dinuba High School</t>
  </si>
  <si>
    <t>Woodlake Unified School District</t>
  </si>
  <si>
    <t>Woodlake High School</t>
  </si>
  <si>
    <t>Modesto City High</t>
  </si>
  <si>
    <t>Santa Barbara Unified School District</t>
  </si>
  <si>
    <t>Dos Pueblos High School; Santa Barbara High School; San Marcos High School</t>
  </si>
  <si>
    <t>3</t>
  </si>
  <si>
    <t>Poway Unified School District</t>
  </si>
  <si>
    <t>San Diego County Office of Education</t>
  </si>
  <si>
    <t>San Diego Unified School District</t>
  </si>
  <si>
    <t>Dimensions Collaborative</t>
  </si>
  <si>
    <t>Del Norte High School; Mt. Carmel High School; Poway High School; Rancho Bernardo High School; Westview High School</t>
  </si>
  <si>
    <t>Sage Oak Charter Schools</t>
  </si>
  <si>
    <t>Sage Oak Charter</t>
  </si>
  <si>
    <t>Alvord Unified School District</t>
  </si>
  <si>
    <t>Norte Vista High School</t>
  </si>
  <si>
    <t>Arlington High School; John W. North High School; Martin Luther King Jr. High School; Polytechnic High School; Ramona High School; Riverside STEM Academy</t>
  </si>
  <si>
    <t>July, 2021</t>
  </si>
  <si>
    <t>Grade Eleven or Twelve Transcript Total</t>
  </si>
  <si>
    <t>Grade Eleven or Twelve Transcripts</t>
  </si>
  <si>
    <t>Participating Local Educational Agencies (LEAs)</t>
  </si>
  <si>
    <t>Participating LEAs</t>
  </si>
  <si>
    <t>Clairemont High School; Crawford High School; East Village; Henry High School; Hoover High School; iHigh Virtual Academy; Kearny High—Educational Complex; Kearny High—School of College Connections; Kearny High—School of Digital Media and Design; Kearny High—School of Science Connections and Technology; Kearny High—Stanley E. Foster School of Engineering, Innovation and Design; La Jolla High School; Lincoln High School; Madison High School; Mira Mesa High School; Mission Bay High School; Morse High School; Mt. Everest Academy; Point Loma High School; San Diego High Educational Complex; San Diego High School of Business and Leadership; San Diego High School of International Studies; San Diego High School of Science and Technology; San Diego Metropolitan Regional and Technical; School of Creative and Performing Arts; Scripps Ranch High School; Serra High School; Twain High School; University City High School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</si>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</sst>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9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slantDashDot">
        <color rgb="FF002060"/>
      </left>
      <right/>
      <top/>
      <bottom/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6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3" applyNumberFormat="0" applyAlignment="0" applyProtection="0"/>
    <xf numFmtId="0" fontId="8" fillId="6" borderId="4" applyNumberFormat="0" applyAlignment="0" applyProtection="0"/>
    <xf numFmtId="0" fontId="9" fillId="6" borderId="3" applyNumberFormat="0" applyAlignment="0" applyProtection="0"/>
    <xf numFmtId="0" fontId="10" fillId="0" borderId="5" applyNumberFormat="0" applyFill="0" applyAlignment="0" applyProtection="0"/>
    <xf numFmtId="0" fontId="11" fillId="7" borderId="6" applyNumberFormat="0" applyAlignment="0" applyProtection="0"/>
    <xf numFmtId="0" fontId="12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</cellStyleXfs>
  <cellXfs count="15">
    <xf numFmtId="0" fontId="0" fillId="0" borderId="0" xfId="0"/>
    <xf numFmtId="0" fontId="17" fillId="0" borderId="0" xfId="2"/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3" fontId="0" fillId="0" borderId="0" xfId="0" applyNumberFormat="1" applyAlignment="1">
      <alignment horizontal="right"/>
    </xf>
    <xf numFmtId="3" fontId="0" fillId="0" borderId="0" xfId="0" applyNumberFormat="1"/>
    <xf numFmtId="3" fontId="0" fillId="0" borderId="9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6" fillId="0" borderId="1" xfId="3"/>
    <xf numFmtId="3" fontId="0" fillId="0" borderId="0" xfId="0" applyNumberFormat="1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55"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border diagonalUp="0" diagonalDown="0">
        <left style="slantDashDot">
          <color rgb="FF002060"/>
        </left>
        <right/>
        <top/>
        <bottom/>
        <vertical/>
        <horizontal/>
      </border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0" displayName="Table30" ref="A4:H21" totalsRowCount="1" headerRowDxfId="254">
  <autoFilter ref="A4:H20" xr:uid="{00000000-0009-0000-0100-000003000000}"/>
  <tableColumns count="8">
    <tableColumn id="1" xr3:uid="{00000000-0010-0000-0000-000001000000}" name="Participating Counties" totalsRowLabel="Grand Total: 16"/>
    <tableColumn id="14" xr3:uid="{00000000-0010-0000-0000-00000E000000}" name="Participating Districts Total" totalsRowFunction="sum" dataDxfId="253" totalsRowDxfId="252"/>
    <tableColumn id="2" xr3:uid="{00000000-0010-0000-0000-000002000000}" name="Participating Schools Total" totalsRowFunction="sum" dataDxfId="251" totalsRowDxfId="250"/>
    <tableColumn id="3" xr3:uid="{00000000-0010-0000-0000-000003000000}" name="Diplomas" totalsRowFunction="custom" dataDxfId="249" totalsRowDxfId="248">
      <totalsRowFormula>SUM(Table30[Diplomas])</totalsRowFormula>
    </tableColumn>
    <tableColumn id="16" xr3:uid="{00000000-0010-0000-0000-000010000000}" name="General Education Development Certificates" totalsRowFunction="custom" dataDxfId="247" totalsRowDxfId="246">
      <totalsRowFormula>SUM(Table30[General Education Development Certificates])</totalsRowFormula>
    </tableColumn>
    <tableColumn id="4" xr3:uid="{00000000-0010-0000-0000-000004000000}" name="Certificates of Completion" totalsRowFunction="custom" dataDxfId="245" totalsRowDxfId="244">
      <totalsRowFormula>SUM(Table30[Certificates of Completion])</totalsRowFormula>
    </tableColumn>
    <tableColumn id="20" xr3:uid="{A914807D-E889-483A-ADDF-BE02EB53BF33}" name="Grade Eleven or Twelve Transcripts" totalsRowFunction="sum" dataDxfId="243" totalsRowDxfId="242"/>
    <tableColumn id="15" xr3:uid="{00000000-0010-0000-0000-00000F000000}" name="Seal Total" totalsRowFunction="custom" dataDxfId="241" totalsRowDxfId="240">
      <calculatedColumnFormula>SUM(#REF!)</calculatedColumnFormula>
      <totalsRowFormula>SUM(Table30[Seal Total])</totalsRowFormula>
    </tableColumn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counties, districts, and schools that participated in the 2020-21 California State Seal of Civic Engagement program and also includes language totals for every county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521ECB8-3CCB-4426-900C-5AD5E4E0940A}" name="Table2567891011" displayName="Table2567891011" ref="A2:G5" totalsRowCount="1" headerRowDxfId="119" dataDxfId="118">
  <autoFilter ref="A2:G4" xr:uid="{00000000-0009-0000-0100-000002000000}"/>
  <tableColumns count="7">
    <tableColumn id="1" xr3:uid="{B7FCB34E-4441-4813-B53D-8F3CB694DE26}" name="Participating LEAs" totalsRowLabel="Total: 2" totalsRowDxfId="117"/>
    <tableColumn id="2" xr3:uid="{56ED1D1A-B61A-4F44-B793-9C2333CF0B60}" name="Participating Schools" totalsRowLabel="7" dataDxfId="116" totalsRowDxfId="115"/>
    <tableColumn id="18" xr3:uid="{809764B1-6E3F-42EA-8AC5-72147A80DCEB}" name="Diplomas Total" totalsRowFunction="custom" dataDxfId="114" totalsRowDxfId="113">
      <totalsRowFormula>SUM(C3:C4)</totalsRowFormula>
    </tableColumn>
    <tableColumn id="3" xr3:uid="{8FEE0E38-6E8C-45D8-91B6-92952A9829A8}" name="General Education Development Total" totalsRowFunction="sum" dataDxfId="112" totalsRowDxfId="111"/>
    <tableColumn id="4" xr3:uid="{428506BD-AC45-45A0-896C-B0BE95F73E44}" name="Certificate of Completion Total" totalsRowFunction="sum" dataDxfId="110" totalsRowDxfId="109"/>
    <tableColumn id="5" xr3:uid="{9EC1EC48-64D9-41FB-8F5D-AD7EAEA09F87}" name="Grade Eleven or Twelve Transcript Total" totalsRowFunction="sum" dataDxfId="108" totalsRowDxfId="107"/>
    <tableColumn id="21" xr3:uid="{F1633D62-E1EF-495A-BF8B-4692389429FC}" name="Total Seals per LEA" totalsRowFunction="custom" dataDxfId="106" totalsRowDxfId="105">
      <calculatedColumnFormula>SUM(C3:F4)</calculatedColumnFormula>
      <totalsRowFormula>SUM(G3:G4)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Riverside County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59F0A32-193B-4953-B8AF-0D086EC14B1D}" name="Table256789101112" displayName="Table256789101112" ref="A2:G4" totalsRowCount="1" headerRowDxfId="104" dataDxfId="103">
  <autoFilter ref="A2:G3" xr:uid="{00000000-0009-0000-0100-000002000000}"/>
  <tableColumns count="7">
    <tableColumn id="1" xr3:uid="{049F6CD1-3298-4E02-84F3-5318E43B8D72}" name="Participating LEAs" totalsRowLabel="Total: 1" totalsRowDxfId="102"/>
    <tableColumn id="2" xr3:uid="{D9F9980E-0714-402A-922E-1A03AC4C8671}" name="Participating Schools" totalsRowLabel="1" dataDxfId="101" totalsRowDxfId="100"/>
    <tableColumn id="18" xr3:uid="{284D9A8A-0755-46ED-9691-8CCA0340C0FA}" name="Diplomas Total" totalsRowFunction="custom" dataDxfId="99" totalsRowDxfId="98">
      <totalsRowFormula>SUM(C3:C3)</totalsRowFormula>
    </tableColumn>
    <tableColumn id="3" xr3:uid="{2F94A3AD-6B72-464D-963C-CE24F88B9071}" name="General Education Development Total" totalsRowFunction="sum" dataDxfId="97" totalsRowDxfId="96"/>
    <tableColumn id="4" xr3:uid="{A55FAA76-EEFF-4F74-B975-ED4F85E4F0AA}" name="Certificate of Completion Total" totalsRowFunction="sum" dataDxfId="95" totalsRowDxfId="94"/>
    <tableColumn id="5" xr3:uid="{5F665CB8-2774-4122-A2CE-FA87954E7A07}" name="Grade Eleven or Twelve Transcript Total" totalsRowFunction="sum" dataDxfId="93" totalsRowDxfId="92"/>
    <tableColumn id="21" xr3:uid="{152736C5-E4CF-42D3-80BA-E6F3F132217A}" name="Total Seals per LEA" totalsRowFunction="custom" dataDxfId="91" totalsRowDxfId="90">
      <calculatedColumnFormula>SUM(C3:F3)</calculatedColumnFormula>
      <totalsRowFormula>SUM(G3:G3)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San Bernardino County.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8CA3B79-E22E-4351-B5A6-68ED0C2790B9}" name="Table25678910111213" displayName="Table25678910111213" ref="A2:G6" totalsRowCount="1" headerRowDxfId="89" dataDxfId="88">
  <autoFilter ref="A2:G5" xr:uid="{00000000-0009-0000-0100-000002000000}"/>
  <tableColumns count="7">
    <tableColumn id="1" xr3:uid="{7BD24820-F05A-4D0B-B9BB-1BD21B3E44D5}" name="Participating LEAs" totalsRowLabel="Total: 3" totalsRowDxfId="87"/>
    <tableColumn id="2" xr3:uid="{F7553188-1938-4C4F-A51E-BA554CAA1469}" name="Participating Schools" totalsRowLabel="35" dataDxfId="86" totalsRowDxfId="85"/>
    <tableColumn id="18" xr3:uid="{E10BD589-808F-4589-8387-24D21A480A5A}" name="Diplomas Total" totalsRowFunction="custom" dataDxfId="84" totalsRowDxfId="83">
      <totalsRowFormula>SUM(C3:C5)</totalsRowFormula>
    </tableColumn>
    <tableColumn id="3" xr3:uid="{7A8E790B-D64C-4EA6-AC6D-36B017326EB9}" name="General Education Development Total" totalsRowFunction="sum" dataDxfId="82" totalsRowDxfId="81"/>
    <tableColumn id="4" xr3:uid="{B2EC29D4-4F01-4EB2-AB1C-332015471B54}" name="Certificate of Completion Total" totalsRowFunction="sum" dataDxfId="80" totalsRowDxfId="79"/>
    <tableColumn id="5" xr3:uid="{EBF6BC24-BD8E-4AA2-862F-C93351C0FD15}" name="Grade Eleven or Twelve Transcript Total" totalsRowFunction="sum" dataDxfId="78" totalsRowDxfId="77"/>
    <tableColumn id="21" xr3:uid="{3E6A53F2-11A8-4F82-80A4-6DB10A693623}" name="Total Seals per LEA" totalsRowFunction="custom" dataDxfId="76" totalsRowDxfId="75">
      <calculatedColumnFormula>SUM(C3:F5)</calculatedColumnFormula>
      <totalsRowFormula>SUM(G3:G5)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San Diego County.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28D7D3A-C4BD-4FAE-9AA9-840B42738DFE}" name="Table2567891011121314" displayName="Table2567891011121314" ref="A2:G4" totalsRowCount="1" headerRowDxfId="74" dataDxfId="73">
  <autoFilter ref="A2:G3" xr:uid="{00000000-0009-0000-0100-000002000000}"/>
  <tableColumns count="7">
    <tableColumn id="1" xr3:uid="{8EC89FD8-A1C4-4FBE-8AAD-3A32F3A4DB76}" name="Participating LEAs" totalsRowLabel="Total: 1" totalsRowDxfId="72"/>
    <tableColumn id="2" xr3:uid="{DBA9208D-5A51-4BC9-8775-528A7E88470B}" name="Participating Schools" totalsRowLabel="3" dataDxfId="71" totalsRowDxfId="70"/>
    <tableColumn id="18" xr3:uid="{83640E76-E314-4C72-8536-C9621D68AD9C}" name="Diplomas Total" totalsRowFunction="custom" dataDxfId="69" totalsRowDxfId="68">
      <totalsRowFormula>SUM(C3:C3)</totalsRowFormula>
    </tableColumn>
    <tableColumn id="3" xr3:uid="{6EB8337B-CE41-4DE6-BB11-131D53861028}" name="General Education Development Total" totalsRowFunction="sum" dataDxfId="67" totalsRowDxfId="66"/>
    <tableColumn id="4" xr3:uid="{5D45F179-0EBB-460A-92BB-B5919C8E636E}" name="Certificate of Completion Total" totalsRowFunction="sum" dataDxfId="65" totalsRowDxfId="64"/>
    <tableColumn id="5" xr3:uid="{766C52D0-351D-47D5-B540-2593B26FCD46}" name="Grade Eleven or Twelve Transcript Total" totalsRowFunction="sum" dataDxfId="63" totalsRowDxfId="62"/>
    <tableColumn id="21" xr3:uid="{622EEFB3-E02E-423B-956E-B9D10AE66E48}" name="Total Seals per LEA" totalsRowFunction="custom" dataDxfId="61" totalsRowDxfId="60">
      <calculatedColumnFormula>SUM(C3:F3)</calculatedColumnFormula>
      <totalsRowFormula>SUM(G3:G3)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Santa Barbara County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9ACF68E-0493-4EE6-83DA-298847F8F49E}" name="Table256789101112131415" displayName="Table256789101112131415" ref="A2:G4" totalsRowCount="1" headerRowDxfId="59" dataDxfId="58">
  <autoFilter ref="A2:G3" xr:uid="{00000000-0009-0000-0100-000002000000}"/>
  <tableColumns count="7">
    <tableColumn id="1" xr3:uid="{05820CD9-D4DF-4F84-86AD-A9D8CE79CD15}" name="Participating LEAs" totalsRowLabel="Total: 1" totalsRowDxfId="57"/>
    <tableColumn id="2" xr3:uid="{A9ED8727-E3D9-44FC-B427-CB8FE137A4AC}" name="Participating Schools" totalsRowLabel="7" dataDxfId="56" totalsRowDxfId="55"/>
    <tableColumn id="18" xr3:uid="{04717E23-3FB9-4141-991C-E57D23CE569C}" name="Diplomas Total" totalsRowFunction="custom" dataDxfId="54" totalsRowDxfId="53">
      <totalsRowFormula>SUM(C3:C3)</totalsRowFormula>
    </tableColumn>
    <tableColumn id="3" xr3:uid="{123CA4B6-2B83-4FB7-8B1B-A730F4127E5D}" name="General Education Development Total" totalsRowFunction="sum" dataDxfId="52" totalsRowDxfId="51"/>
    <tableColumn id="4" xr3:uid="{D9063337-12D8-4495-BC6F-B961B0DEA8A7}" name="Certificate of Completion Total" totalsRowFunction="sum" dataDxfId="50" totalsRowDxfId="49"/>
    <tableColumn id="5" xr3:uid="{7D94B41D-57A5-44B1-8319-AD26CC45F47A}" name="Grade Eleven or Twelve Transcript Total" totalsRowFunction="sum" dataDxfId="48" totalsRowDxfId="47"/>
    <tableColumn id="21" xr3:uid="{92EADCCC-A8FE-4673-BDF8-95C4B896651D}" name="Total Seals per LEA" totalsRowFunction="custom" dataDxfId="46" totalsRowDxfId="45">
      <calculatedColumnFormula>SUM(C3:F3)</calculatedColumnFormula>
      <totalsRowFormula>SUM(G3:G3)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Stanislaus County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6F6B045-6080-4630-B85A-AB0931B8CAA9}" name="Table25678910111213141516" displayName="Table25678910111213141516" ref="A2:G5" totalsRowCount="1" headerRowDxfId="44" dataDxfId="43">
  <autoFilter ref="A2:G4" xr:uid="{00000000-0009-0000-0100-000002000000}"/>
  <tableColumns count="7">
    <tableColumn id="1" xr3:uid="{4313B727-B9D0-41A5-9378-08D6BB642518}" name="Participating LEAs" totalsRowLabel="Total: 2" totalsRowDxfId="42"/>
    <tableColumn id="2" xr3:uid="{72621DFA-3E1C-4F57-B354-1FDF2AB36579}" name="Participating Schools" totalsRowLabel="2" dataDxfId="41" totalsRowDxfId="40"/>
    <tableColumn id="18" xr3:uid="{53ABB6D0-FA99-4016-90B6-C9837EE16CBB}" name="Diplomas Total" totalsRowFunction="custom" dataDxfId="39" totalsRowDxfId="38">
      <totalsRowFormula>SUM(C3:C4)</totalsRowFormula>
    </tableColumn>
    <tableColumn id="3" xr3:uid="{01629549-D5A0-46C9-A2BE-7FF64BD05F15}" name="General Education Development Total" totalsRowFunction="sum" dataDxfId="37" totalsRowDxfId="36"/>
    <tableColumn id="4" xr3:uid="{2408728F-2EE9-4ED6-B2EB-5EE227DF2D98}" name="Certificate of Completion Total" totalsRowFunction="sum" dataDxfId="35" totalsRowDxfId="34"/>
    <tableColumn id="5" xr3:uid="{5FF25590-F341-4D45-BCA9-549928F2E6CE}" name="Grade Eleven or Twelve Transcript Total" totalsRowFunction="sum" dataDxfId="33" totalsRowDxfId="32"/>
    <tableColumn id="21" xr3:uid="{DC79B1AC-A0CF-4210-ABAA-29FB994D69A8}" name="Total Seals per LEA" totalsRowFunction="custom" dataDxfId="31" totalsRowDxfId="30">
      <calculatedColumnFormula>SUM(C3:F4)</calculatedColumnFormula>
      <totalsRowFormula>SUM(G3:G4)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Tulare County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3F4F4C4-C2D9-4195-A840-54D9CF94EFC0}" name="Table2567891011121314151617" displayName="Table2567891011121314151617" ref="A2:G5" totalsRowCount="1" headerRowDxfId="29" dataDxfId="28">
  <autoFilter ref="A2:G4" xr:uid="{00000000-0009-0000-0100-000002000000}"/>
  <tableColumns count="7">
    <tableColumn id="1" xr3:uid="{82872028-D580-4DC7-96FF-83095F7B11C1}" name="Participating LEAs" totalsRowLabel="Total: 2" totalsRowDxfId="27"/>
    <tableColumn id="2" xr3:uid="{8E5E48A3-EC69-4818-A7DF-02C1FE513F15}" name="Participating Schools" totalsRowLabel="8" dataDxfId="26" totalsRowDxfId="25"/>
    <tableColumn id="18" xr3:uid="{3EE4DB6B-2286-4BF5-8E13-93940CF768AE}" name="Diplomas Total" totalsRowFunction="custom" dataDxfId="24" totalsRowDxfId="23">
      <totalsRowFormula>SUM(C3:C4)</totalsRowFormula>
    </tableColumn>
    <tableColumn id="3" xr3:uid="{F2CE17F1-9595-4A9A-9973-24D2FDB28778}" name="General Education Development Total" totalsRowFunction="sum" dataDxfId="22" totalsRowDxfId="21"/>
    <tableColumn id="4" xr3:uid="{33D23971-25EA-4029-B8DC-A72294659103}" name="Certificate of Completion Total" totalsRowFunction="sum" dataDxfId="20" totalsRowDxfId="19"/>
    <tableColumn id="5" xr3:uid="{329E0ABA-9D27-4AE6-83DA-9248B4234390}" name="Grade Eleven or Twelve Transcript Total" totalsRowFunction="sum" dataDxfId="18" totalsRowDxfId="17"/>
    <tableColumn id="21" xr3:uid="{6DDCD429-935F-466E-99F4-4AB24E342AED}" name="Total Seals per LEA" totalsRowFunction="custom" dataDxfId="16" totalsRowDxfId="15">
      <calculatedColumnFormula>SUM(C3:F4)</calculatedColumnFormula>
      <totalsRowFormula>SUM(G3:G4)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Ventura County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AE0B370-4ECA-441C-9002-A71E1A1F276B}" name="Table256789101112131415161718" displayName="Table256789101112131415161718" ref="A2:G4" totalsRowCount="1" headerRowDxfId="14" dataDxfId="13">
  <autoFilter ref="A2:G3" xr:uid="{00000000-0009-0000-0100-000002000000}"/>
  <tableColumns count="7">
    <tableColumn id="1" xr3:uid="{A2D03467-D312-4F96-8053-24D612A34AFF}" name="Participating LEAs" totalsRowLabel="Total: 1" totalsRowDxfId="12"/>
    <tableColumn id="2" xr3:uid="{143736B5-FE6E-49AC-94FD-D7BB440F465E}" name="Participating Schools" totalsRowLabel="2" dataDxfId="11" totalsRowDxfId="10"/>
    <tableColumn id="18" xr3:uid="{0AC7CCBA-5CBA-45DC-9F2F-D633F907F08C}" name="Diplomas Total" totalsRowFunction="custom" dataDxfId="9" totalsRowDxfId="8">
      <totalsRowFormula>SUM(C3:C3)</totalsRowFormula>
    </tableColumn>
    <tableColumn id="3" xr3:uid="{DB248E5A-486C-4CAF-ADC5-0CBE683B8D4C}" name="General Education Development Total" totalsRowFunction="sum" dataDxfId="7" totalsRowDxfId="6"/>
    <tableColumn id="4" xr3:uid="{849A5913-AC58-42DF-8926-4964EDFEFDC6}" name="Certificate of Completion Total" totalsRowFunction="sum" dataDxfId="5" totalsRowDxfId="4"/>
    <tableColumn id="5" xr3:uid="{7F0D8501-394B-4193-AACF-065BBCA59BD0}" name="Grade Eleven or Twelve Transcript Total" totalsRowFunction="sum" dataDxfId="3" totalsRowDxfId="2"/>
    <tableColumn id="21" xr3:uid="{AEA9A20F-A55C-4E5D-A261-C842CEB064B4}" name="Total Seals per LEA" totalsRowFunction="custom" dataDxfId="1" totalsRowDxfId="0">
      <calculatedColumnFormula>SUM(C3:F3)</calculatedColumnFormula>
      <totalsRowFormula>SUM(G3:G3)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Yolo County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G6" totalsRowCount="1" headerRowDxfId="239" dataDxfId="238">
  <autoFilter ref="A2:G5" xr:uid="{00000000-0009-0000-0100-000002000000}"/>
  <tableColumns count="7">
    <tableColumn id="1" xr3:uid="{00000000-0010-0000-0100-000001000000}" name="Participating Local Educational Agencies (LEAs)" totalsRowLabel="Total: 3" totalsRowDxfId="237"/>
    <tableColumn id="2" xr3:uid="{00000000-0010-0000-0100-000002000000}" name="Participating Schools" totalsRowLabel="8" dataDxfId="236" totalsRowDxfId="235"/>
    <tableColumn id="18" xr3:uid="{00000000-0010-0000-0100-000012000000}" name="Diplomas Total" totalsRowFunction="custom" dataDxfId="234" totalsRowDxfId="233">
      <totalsRowFormula>SUM(C3:C5)</totalsRowFormula>
    </tableColumn>
    <tableColumn id="3" xr3:uid="{00000000-0010-0000-0100-000003000000}" name="General Education Development Total" totalsRowFunction="sum" dataDxfId="232" totalsRowDxfId="231"/>
    <tableColumn id="4" xr3:uid="{FE2F6E01-73F4-424C-8ACE-4A11F3162658}" name="Certificate of Completion Total" totalsRowFunction="sum" dataDxfId="230" totalsRowDxfId="229"/>
    <tableColumn id="5" xr3:uid="{00000000-0010-0000-0100-000005000000}" name="Grade Eleven or Twelve Transcript Toal" totalsRowFunction="sum" dataDxfId="228" totalsRowDxfId="227"/>
    <tableColumn id="21" xr3:uid="{E2CFAE4C-C294-4BD4-A235-4C30B9097555}" name="Total Seals per LEA" totalsRowFunction="custom" dataDxfId="226" totalsRowDxfId="225">
      <calculatedColumnFormula>SUM(C3:F3)</calculatedColumnFormula>
      <totalsRowFormula>SUM(G3:G5)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Alameda County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E96B6D-6056-4E94-AA27-CBC802376628}" name="Table22" displayName="Table22" ref="A2:G4" totalsRowCount="1" headerRowDxfId="224" dataDxfId="223">
  <autoFilter ref="A2:G3" xr:uid="{00000000-0009-0000-0100-000002000000}"/>
  <tableColumns count="7">
    <tableColumn id="1" xr3:uid="{6A09F181-F9C2-44C2-A9D3-F2933D60867A}" name="Participating LEAs" totalsRowLabel="Total: 1" totalsRowDxfId="222"/>
    <tableColumn id="2" xr3:uid="{B18D9B54-E07F-426A-806B-AE7009AC6342}" name="Participating Schools" totalsRowLabel="1" dataDxfId="221" totalsRowDxfId="220"/>
    <tableColumn id="18" xr3:uid="{B1EF0153-525E-40E0-942C-2C13FF5F1AAC}" name="Diplomas Total" totalsRowFunction="custom" dataDxfId="219" totalsRowDxfId="218">
      <totalsRowFormula>SUM(C3:C3)</totalsRowFormula>
    </tableColumn>
    <tableColumn id="3" xr3:uid="{310670B2-B098-4543-B9E5-0115DCAF870F}" name="General Education Development Total" totalsRowFunction="sum" dataDxfId="217" totalsRowDxfId="216"/>
    <tableColumn id="4" xr3:uid="{0B8F9BB0-117B-4262-AD29-20AD74056A22}" name="Certificate of Completion Total" totalsRowFunction="sum" dataDxfId="215" totalsRowDxfId="214"/>
    <tableColumn id="5" xr3:uid="{129570B8-8423-4B4C-AD64-CC053D45667E}" name="Grade Eleven or Twelve Transcript Total" totalsRowFunction="sum" dataDxfId="213" totalsRowDxfId="212"/>
    <tableColumn id="21" xr3:uid="{B018C4DD-BF8A-45F0-B083-8EBB522689BC}" name="Total Seals per LEA" totalsRowFunction="custom" dataDxfId="211" totalsRowDxfId="210">
      <calculatedColumnFormula>SUM(C3:F3)</calculatedColumnFormula>
      <totalsRowFormula>SUM(G3:G3)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Contra Costa County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6F24ADD-F316-4351-A0C9-B776A629A606}" name="Table25" displayName="Table25" ref="A2:G4" totalsRowCount="1" headerRowDxfId="209" dataDxfId="208">
  <autoFilter ref="A2:G3" xr:uid="{00000000-0009-0000-0100-000002000000}"/>
  <tableColumns count="7">
    <tableColumn id="1" xr3:uid="{76A723DE-938F-49A2-A45E-4BD0EA4E1239}" name="Participating LEAs" totalsRowLabel="Total: 1" totalsRowDxfId="207"/>
    <tableColumn id="2" xr3:uid="{E1BFAF56-CC5D-4B01-A817-4A4A7883A3A7}" name="Participating Schools" totalsRowLabel="1" dataDxfId="206" totalsRowDxfId="205"/>
    <tableColumn id="18" xr3:uid="{F0294323-84F3-4136-AA34-632936D56B7E}" name="Diplomas Total" totalsRowFunction="custom" dataDxfId="204" totalsRowDxfId="203">
      <totalsRowFormula>SUM(C3:C3)</totalsRowFormula>
    </tableColumn>
    <tableColumn id="3" xr3:uid="{4A88AB86-F232-473A-ADC7-D68B19D9A8AB}" name="General Education Development Total" totalsRowFunction="sum" dataDxfId="202" totalsRowDxfId="201"/>
    <tableColumn id="4" xr3:uid="{BF768D3C-4B55-4D13-BBF4-272F3182307A}" name="Certificate of Completion Total" totalsRowFunction="sum" dataDxfId="200" totalsRowDxfId="199"/>
    <tableColumn id="5" xr3:uid="{985072B1-D645-4589-A3F4-9977306B4CD3}" name="Grade Eleven or Twelve Transcript Total" totalsRowFunction="sum" dataDxfId="198" totalsRowDxfId="197"/>
    <tableColumn id="21" xr3:uid="{80D5131B-22A6-4247-96D0-EF1D6FF2176B}" name="Total Seals per LEA" totalsRowFunction="custom" dataDxfId="196" totalsRowDxfId="195">
      <calculatedColumnFormula>SUM(C3:F3)</calculatedColumnFormula>
      <totalsRowFormula>SUM(G3:G3)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Humboldt County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CD95B45-FDF5-452C-B025-267F51700996}" name="Table256" displayName="Table256" ref="A2:G4" totalsRowCount="1" headerRowDxfId="194" dataDxfId="193">
  <autoFilter ref="A2:G3" xr:uid="{00000000-0009-0000-0100-000002000000}"/>
  <tableColumns count="7">
    <tableColumn id="1" xr3:uid="{4969B1F5-A3CF-4DA7-AC93-CF4D90F4F012}" name="Participating LEAs" totalsRowLabel="Total: 1" totalsRowDxfId="192"/>
    <tableColumn id="2" xr3:uid="{0E80624D-98B9-4FC7-9B71-1B2F0AD37579}" name="Participating Schools" totalsRowLabel="1" dataDxfId="191" totalsRowDxfId="190"/>
    <tableColumn id="18" xr3:uid="{EE368165-9894-4B14-B28C-B0ADF40384D9}" name="Diplomas Total" totalsRowFunction="custom" dataDxfId="189" totalsRowDxfId="188">
      <totalsRowFormula>SUM(C3:C3)</totalsRowFormula>
    </tableColumn>
    <tableColumn id="3" xr3:uid="{846FE428-E816-43C1-A35B-08F449164713}" name="General Education Development Total" totalsRowFunction="sum" dataDxfId="187" totalsRowDxfId="186"/>
    <tableColumn id="4" xr3:uid="{4056CBF6-4F13-4418-A248-A44D9923DFF7}" name="Certificate of Completion Total" totalsRowFunction="sum" dataDxfId="185" totalsRowDxfId="184"/>
    <tableColumn id="5" xr3:uid="{27D06532-0108-4B03-ABE5-27512DA7531D}" name="Grade Eleven or Twelve Transcript Total" totalsRowFunction="sum" dataDxfId="183" totalsRowDxfId="182"/>
    <tableColumn id="21" xr3:uid="{D4A920A0-1D89-42C6-AAC4-2CB46FAA5D17}" name="Total Seals per LEA" totalsRowFunction="custom" dataDxfId="181" totalsRowDxfId="180">
      <calculatedColumnFormula>SUM(C3:F3)</calculatedColumnFormula>
      <totalsRowFormula>SUM(G3:G3)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Kern County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E206672-EA0B-4687-BCF8-0DD3D670CAA1}" name="Table2567" displayName="Table2567" ref="A2:G8" totalsRowCount="1" headerRowDxfId="179" dataDxfId="178">
  <autoFilter ref="A2:G7" xr:uid="{00000000-0009-0000-0100-000002000000}"/>
  <tableColumns count="7">
    <tableColumn id="1" xr3:uid="{6551CCA8-16C8-4621-82B6-91633B5786C1}" name="Participating LEAs" totalsRowLabel="Total: 5" totalsRowDxfId="177"/>
    <tableColumn id="2" xr3:uid="{53DD42A0-47CB-4863-A572-8C5A2DF2DD30}" name="Participating Schools" totalsRowLabel="6" dataDxfId="176" totalsRowDxfId="175"/>
    <tableColumn id="18" xr3:uid="{54FE7721-6089-4F76-92D5-F024AD6575F7}" name="Diplomas Total" totalsRowFunction="custom" dataDxfId="174" totalsRowDxfId="173">
      <totalsRowFormula>SUM(C3:C7)</totalsRowFormula>
    </tableColumn>
    <tableColumn id="3" xr3:uid="{7757A686-5DEF-4E4B-B664-358215916B46}" name="General Education Development Total" totalsRowFunction="sum" dataDxfId="172" totalsRowDxfId="171"/>
    <tableColumn id="4" xr3:uid="{99D59FFF-2F1F-437B-87AE-9A8400349A06}" name="Certificate of Completion Total" totalsRowFunction="sum" dataDxfId="170" totalsRowDxfId="169"/>
    <tableColumn id="5" xr3:uid="{06D2CAD5-B218-49B0-AD48-BD731049EC97}" name="Grade Eleven or Twelve Transcript Total" totalsRowFunction="sum" dataDxfId="168" totalsRowDxfId="167"/>
    <tableColumn id="21" xr3:uid="{92F6D671-0FC9-467C-A95E-45927356D60B}" name="Total Seals per LEA" totalsRowFunction="custom" dataDxfId="166" totalsRowDxfId="165">
      <calculatedColumnFormula>SUM(C3:F3)</calculatedColumnFormula>
      <totalsRowFormula>SUM(G3:G7)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Los Angeles County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CD2F738-E91F-45D6-8AA0-1473925F4BEC}" name="Table25678" displayName="Table25678" ref="A2:G4" totalsRowCount="1" headerRowDxfId="164" dataDxfId="163">
  <autoFilter ref="A2:G3" xr:uid="{00000000-0009-0000-0100-000002000000}"/>
  <tableColumns count="7">
    <tableColumn id="1" xr3:uid="{C4E8FDFA-A2FD-42EF-AC54-85C2009F9ECF}" name="Participating LEAs" totalsRowLabel="Total: 1" totalsRowDxfId="162"/>
    <tableColumn id="2" xr3:uid="{4C45F46F-809F-44AC-B283-EE0881E297A1}" name="Participating Schools" totalsRowLabel="2" dataDxfId="161" totalsRowDxfId="160"/>
    <tableColumn id="18" xr3:uid="{DECCFF55-CB0C-4A56-9D94-6801A7E7C8BE}" name="Diplomas Total" totalsRowFunction="custom" dataDxfId="159" totalsRowDxfId="158">
      <totalsRowFormula>SUM(C3:C3)</totalsRowFormula>
    </tableColumn>
    <tableColumn id="3" xr3:uid="{1E4BAF28-A7F7-471D-9083-C7C77ADD5D57}" name="General Education Development Total" totalsRowFunction="sum" dataDxfId="157" totalsRowDxfId="156"/>
    <tableColumn id="4" xr3:uid="{2601D0F4-C7C1-41A1-8CAC-DC73FFA89FD8}" name="Certificate of Completion Total" totalsRowFunction="sum" dataDxfId="155" totalsRowDxfId="154"/>
    <tableColumn id="5" xr3:uid="{8F1D9E6E-65C8-4958-8861-B30564916F8A}" name="Grade Eleven or Twelve Transcript Total" totalsRowFunction="sum" dataDxfId="153" totalsRowDxfId="152"/>
    <tableColumn id="21" xr3:uid="{EF23A04B-738E-4A54-86FD-330576318416}" name="Total Seals per LEA" totalsRowFunction="custom" dataDxfId="151" totalsRowDxfId="150">
      <calculatedColumnFormula>SUM(C3:F3)</calculatedColumnFormula>
      <totalsRowFormula>SUM(G3:G3)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Monterey County Participation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F8C9C85-366B-434A-BB68-44CA181AA6E8}" name="Table256789" displayName="Table256789" ref="A2:G4" totalsRowCount="1" headerRowDxfId="149" dataDxfId="148">
  <autoFilter ref="A2:G3" xr:uid="{00000000-0009-0000-0100-000002000000}"/>
  <tableColumns count="7">
    <tableColumn id="1" xr3:uid="{0D329854-6402-4EE5-BCE5-10ED2BDA5527}" name="Participating LEAs" totalsRowLabel="Total: 1" totalsRowDxfId="147"/>
    <tableColumn id="2" xr3:uid="{35DEA596-53C6-4EA2-BAF3-39472A4CAA47}" name="Participating Schools" totalsRowLabel="1" dataDxfId="146" totalsRowDxfId="145"/>
    <tableColumn id="18" xr3:uid="{BFEFCAF7-B0D4-409D-B25C-3C9EAA0F8D1B}" name="Diplomas Total" totalsRowFunction="custom" dataDxfId="144" totalsRowDxfId="143">
      <totalsRowFormula>SUM(C3:C3)</totalsRowFormula>
    </tableColumn>
    <tableColumn id="3" xr3:uid="{E73A0E7D-921F-41D8-8CEA-272BC771171F}" name="General Education Development Total" totalsRowFunction="sum" dataDxfId="142" totalsRowDxfId="141"/>
    <tableColumn id="4" xr3:uid="{B05DCA3F-5070-48A6-A78A-8B311D5BA3C4}" name="Certificate of Completion Total" totalsRowFunction="sum" dataDxfId="140" totalsRowDxfId="139"/>
    <tableColumn id="5" xr3:uid="{3452C446-36B9-4616-801C-D2D587F7C108}" name="Grade Eleven or Twelve Transcript Total" totalsRowFunction="sum" dataDxfId="138" totalsRowDxfId="137"/>
    <tableColumn id="21" xr3:uid="{AC85A175-178D-49FE-9F75-A1A1F28E945E}" name="Total Seals per LEA" totalsRowFunction="custom" dataDxfId="136" totalsRowDxfId="135">
      <calculatedColumnFormula>SUM(C3:F3)</calculatedColumnFormula>
      <totalsRowFormula>SUM(G3:G3)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Napa County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1C6ED92-F3EB-490E-AF1C-387A0826194C}" name="Table25678910" displayName="Table25678910" ref="A2:G5" totalsRowCount="1" headerRowDxfId="134" dataDxfId="133">
  <autoFilter ref="A2:G4" xr:uid="{00000000-0009-0000-0100-000002000000}"/>
  <tableColumns count="7">
    <tableColumn id="1" xr3:uid="{52393077-95E1-4572-BB7E-50B19F0F9213}" name="Participating LEAs" totalsRowLabel="Total: 2" totalsRowDxfId="132"/>
    <tableColumn id="2" xr3:uid="{97145E8D-06C0-4E0D-BB0F-9FBAD31A9709}" name="Participating Schools" totalsRowLabel="18" dataDxfId="131" totalsRowDxfId="130"/>
    <tableColumn id="18" xr3:uid="{1651E8DA-7DA0-41E8-991A-C317D955D4C7}" name="Diplomas Total" totalsRowFunction="custom" dataDxfId="129" totalsRowDxfId="128">
      <totalsRowFormula>SUM(C3:C4)</totalsRowFormula>
    </tableColumn>
    <tableColumn id="3" xr3:uid="{F138110C-1C4B-41CD-B615-F7A40162A141}" name="General Education Development Total" totalsRowFunction="sum" dataDxfId="127" totalsRowDxfId="126"/>
    <tableColumn id="4" xr3:uid="{DEB5898C-B013-407B-808D-49DA3A3A4073}" name="Certificate of Completion Total" totalsRowFunction="sum" dataDxfId="125" totalsRowDxfId="124"/>
    <tableColumn id="5" xr3:uid="{31DB6F11-9EE5-4C73-B999-8324F8642382}" name="Grade Eleven or Twelve Transcript Total" totalsRowFunction="sum" dataDxfId="123" totalsRowDxfId="122"/>
    <tableColumn id="21" xr3:uid="{88EAAC5E-A7F4-4E3E-AEA2-EF4F0FA43651}" name="Total Seals per LEA" totalsRowFunction="custom" dataDxfId="121" totalsRowDxfId="120">
      <calculatedColumnFormula>SUM(C3:F4)</calculatedColumnFormula>
      <totalsRowFormula>SUM(G3:G4)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Orange County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14.54296875" customWidth="1"/>
    <col min="2" max="3" width="15.08984375" bestFit="1" customWidth="1"/>
    <col min="4" max="4" width="16.26953125" customWidth="1"/>
    <col min="5" max="5" width="15.26953125" customWidth="1"/>
    <col min="6" max="6" width="17.6328125" customWidth="1"/>
    <col min="7" max="7" width="17.90625" customWidth="1"/>
    <col min="8" max="21" width="27.08984375" customWidth="1"/>
  </cols>
  <sheetData>
    <row r="1" spans="1:8" ht="22.8" x14ac:dyDescent="0.4">
      <c r="A1" s="1" t="s">
        <v>35</v>
      </c>
      <c r="B1" s="1"/>
    </row>
    <row r="2" spans="1:8" x14ac:dyDescent="0.25">
      <c r="A2" t="s">
        <v>17</v>
      </c>
    </row>
    <row r="3" spans="1:8" x14ac:dyDescent="0.25">
      <c r="A3" t="s">
        <v>93</v>
      </c>
    </row>
    <row r="4" spans="1:8" ht="71.55" customHeight="1" x14ac:dyDescent="0.25">
      <c r="A4" s="2" t="s">
        <v>18</v>
      </c>
      <c r="B4" s="2" t="s">
        <v>21</v>
      </c>
      <c r="C4" s="2" t="s">
        <v>19</v>
      </c>
      <c r="D4" s="2" t="s">
        <v>36</v>
      </c>
      <c r="E4" s="2" t="s">
        <v>37</v>
      </c>
      <c r="F4" s="2" t="s">
        <v>38</v>
      </c>
      <c r="G4" s="2" t="s">
        <v>95</v>
      </c>
      <c r="H4" s="3" t="s">
        <v>20</v>
      </c>
    </row>
    <row r="5" spans="1:8" x14ac:dyDescent="0.25">
      <c r="A5" t="s">
        <v>2</v>
      </c>
      <c r="B5" s="5">
        <v>3</v>
      </c>
      <c r="C5" s="4">
        <v>8</v>
      </c>
      <c r="D5" s="5">
        <v>1111</v>
      </c>
      <c r="E5" s="5">
        <v>0</v>
      </c>
      <c r="F5" s="5">
        <v>0</v>
      </c>
      <c r="G5" s="5">
        <v>0</v>
      </c>
      <c r="H5" s="5">
        <f t="shared" ref="H5:H20" si="0">SUM(D5:G5)</f>
        <v>1111</v>
      </c>
    </row>
    <row r="6" spans="1:8" x14ac:dyDescent="0.25">
      <c r="A6" t="s">
        <v>13</v>
      </c>
      <c r="B6" s="5">
        <v>1</v>
      </c>
      <c r="C6" s="4">
        <v>1</v>
      </c>
      <c r="D6" s="5">
        <v>2</v>
      </c>
      <c r="E6" s="5">
        <v>0</v>
      </c>
      <c r="F6" s="5">
        <v>0</v>
      </c>
      <c r="G6" s="5">
        <v>2</v>
      </c>
      <c r="H6" s="5">
        <f t="shared" si="0"/>
        <v>4</v>
      </c>
    </row>
    <row r="7" spans="1:8" x14ac:dyDescent="0.25">
      <c r="A7" t="s">
        <v>7</v>
      </c>
      <c r="B7" s="5">
        <v>1</v>
      </c>
      <c r="C7" s="4">
        <v>1</v>
      </c>
      <c r="D7" s="5">
        <v>2</v>
      </c>
      <c r="E7" s="5">
        <v>0</v>
      </c>
      <c r="F7" s="5">
        <v>0</v>
      </c>
      <c r="G7" s="5">
        <v>2</v>
      </c>
      <c r="H7" s="5">
        <f t="shared" si="0"/>
        <v>4</v>
      </c>
    </row>
    <row r="8" spans="1:8" x14ac:dyDescent="0.25">
      <c r="A8" t="s">
        <v>9</v>
      </c>
      <c r="B8" s="5">
        <v>1</v>
      </c>
      <c r="C8" s="4">
        <v>1</v>
      </c>
      <c r="D8" s="5">
        <v>20</v>
      </c>
      <c r="E8" s="5">
        <v>5</v>
      </c>
      <c r="F8" s="5">
        <v>5</v>
      </c>
      <c r="G8" s="5">
        <v>20</v>
      </c>
      <c r="H8" s="5">
        <f t="shared" si="0"/>
        <v>50</v>
      </c>
    </row>
    <row r="9" spans="1:8" x14ac:dyDescent="0.25">
      <c r="A9" t="s">
        <v>1</v>
      </c>
      <c r="B9" s="5">
        <v>5</v>
      </c>
      <c r="C9" s="4">
        <v>6</v>
      </c>
      <c r="D9" s="5">
        <v>271</v>
      </c>
      <c r="E9" s="5">
        <v>0</v>
      </c>
      <c r="F9" s="5">
        <v>0</v>
      </c>
      <c r="G9" s="5">
        <v>3</v>
      </c>
      <c r="H9" s="5">
        <f t="shared" si="0"/>
        <v>274</v>
      </c>
    </row>
    <row r="10" spans="1:8" x14ac:dyDescent="0.25">
      <c r="A10" t="s">
        <v>10</v>
      </c>
      <c r="B10" s="5">
        <v>1</v>
      </c>
      <c r="C10" s="4">
        <v>2</v>
      </c>
      <c r="D10" s="5">
        <v>65</v>
      </c>
      <c r="E10" s="5">
        <v>0</v>
      </c>
      <c r="F10" s="5">
        <v>0</v>
      </c>
      <c r="G10" s="5">
        <v>0</v>
      </c>
      <c r="H10" s="5">
        <f t="shared" si="0"/>
        <v>65</v>
      </c>
    </row>
    <row r="11" spans="1:8" x14ac:dyDescent="0.25">
      <c r="A11" t="s">
        <v>14</v>
      </c>
      <c r="B11" s="5">
        <v>1</v>
      </c>
      <c r="C11" s="4">
        <v>1</v>
      </c>
      <c r="D11" s="5">
        <v>20</v>
      </c>
      <c r="E11" s="5">
        <v>0</v>
      </c>
      <c r="F11" s="5">
        <v>0</v>
      </c>
      <c r="G11" s="5">
        <v>0</v>
      </c>
      <c r="H11" s="5">
        <f t="shared" si="0"/>
        <v>20</v>
      </c>
    </row>
    <row r="12" spans="1:8" x14ac:dyDescent="0.25">
      <c r="A12" t="s">
        <v>5</v>
      </c>
      <c r="B12" s="5">
        <v>2</v>
      </c>
      <c r="C12" s="4">
        <v>18</v>
      </c>
      <c r="D12" s="5">
        <v>2240</v>
      </c>
      <c r="E12" s="5">
        <v>0</v>
      </c>
      <c r="F12" s="5">
        <v>0</v>
      </c>
      <c r="G12" s="5">
        <v>200</v>
      </c>
      <c r="H12" s="5">
        <f t="shared" si="0"/>
        <v>2440</v>
      </c>
    </row>
    <row r="13" spans="1:8" x14ac:dyDescent="0.25">
      <c r="A13" t="s">
        <v>0</v>
      </c>
      <c r="B13" s="5">
        <v>2</v>
      </c>
      <c r="C13" s="4">
        <v>7</v>
      </c>
      <c r="D13" s="5">
        <v>119</v>
      </c>
      <c r="E13" s="5">
        <v>0</v>
      </c>
      <c r="F13" s="5">
        <v>0</v>
      </c>
      <c r="G13" s="5">
        <v>0</v>
      </c>
      <c r="H13" s="5">
        <f t="shared" si="0"/>
        <v>119</v>
      </c>
    </row>
    <row r="14" spans="1:8" x14ac:dyDescent="0.25">
      <c r="A14" t="s">
        <v>6</v>
      </c>
      <c r="B14" s="5">
        <v>1</v>
      </c>
      <c r="C14" s="4">
        <v>1</v>
      </c>
      <c r="D14" s="5">
        <v>23</v>
      </c>
      <c r="E14" s="5">
        <v>1</v>
      </c>
      <c r="F14" s="5">
        <v>1</v>
      </c>
      <c r="G14" s="5">
        <v>25</v>
      </c>
      <c r="H14" s="5">
        <f t="shared" si="0"/>
        <v>50</v>
      </c>
    </row>
    <row r="15" spans="1:8" x14ac:dyDescent="0.25">
      <c r="A15" t="s">
        <v>8</v>
      </c>
      <c r="B15" s="5">
        <v>3</v>
      </c>
      <c r="C15" s="4">
        <v>35</v>
      </c>
      <c r="D15" s="5">
        <v>161</v>
      </c>
      <c r="E15" s="5">
        <v>0</v>
      </c>
      <c r="F15" s="5">
        <v>1</v>
      </c>
      <c r="G15" s="5">
        <v>0</v>
      </c>
      <c r="H15" s="5">
        <f t="shared" si="0"/>
        <v>162</v>
      </c>
    </row>
    <row r="16" spans="1:8" x14ac:dyDescent="0.25">
      <c r="A16" t="s">
        <v>11</v>
      </c>
      <c r="B16" s="5">
        <v>1</v>
      </c>
      <c r="C16" s="4">
        <v>3</v>
      </c>
      <c r="D16" s="5">
        <v>300</v>
      </c>
      <c r="E16" s="5">
        <v>0</v>
      </c>
      <c r="F16" s="5">
        <v>0</v>
      </c>
      <c r="G16" s="5">
        <v>300</v>
      </c>
      <c r="H16" s="5">
        <f t="shared" si="0"/>
        <v>600</v>
      </c>
    </row>
    <row r="17" spans="1:8" x14ac:dyDescent="0.25">
      <c r="A17" t="s">
        <v>4</v>
      </c>
      <c r="B17" s="5">
        <v>1</v>
      </c>
      <c r="C17" s="4">
        <v>7</v>
      </c>
      <c r="D17" s="5">
        <v>110</v>
      </c>
      <c r="E17" s="5">
        <v>0</v>
      </c>
      <c r="F17" s="5">
        <v>0</v>
      </c>
      <c r="G17" s="5">
        <v>0</v>
      </c>
      <c r="H17" s="5">
        <f t="shared" si="0"/>
        <v>110</v>
      </c>
    </row>
    <row r="18" spans="1:8" x14ac:dyDescent="0.25">
      <c r="A18" t="s">
        <v>3</v>
      </c>
      <c r="B18" s="5">
        <v>2</v>
      </c>
      <c r="C18" s="4">
        <v>2</v>
      </c>
      <c r="D18" s="5">
        <v>4</v>
      </c>
      <c r="E18" s="5">
        <v>0</v>
      </c>
      <c r="F18" s="5">
        <v>0</v>
      </c>
      <c r="G18" s="5">
        <v>0</v>
      </c>
      <c r="H18" s="5">
        <f t="shared" si="0"/>
        <v>4</v>
      </c>
    </row>
    <row r="19" spans="1:8" x14ac:dyDescent="0.25">
      <c r="A19" t="s">
        <v>15</v>
      </c>
      <c r="B19" s="5">
        <v>2</v>
      </c>
      <c r="C19" s="4">
        <v>8</v>
      </c>
      <c r="D19" s="5">
        <v>274</v>
      </c>
      <c r="E19" s="5">
        <v>0</v>
      </c>
      <c r="F19" s="5">
        <v>0</v>
      </c>
      <c r="G19" s="5">
        <v>0</v>
      </c>
      <c r="H19" s="5">
        <f t="shared" si="0"/>
        <v>274</v>
      </c>
    </row>
    <row r="20" spans="1:8" x14ac:dyDescent="0.25">
      <c r="A20" t="s">
        <v>12</v>
      </c>
      <c r="B20" s="5">
        <v>1</v>
      </c>
      <c r="C20" s="4">
        <v>2</v>
      </c>
      <c r="D20" s="5">
        <v>72</v>
      </c>
      <c r="E20" s="5">
        <v>0</v>
      </c>
      <c r="F20" s="5">
        <v>0</v>
      </c>
      <c r="G20" s="5">
        <v>0</v>
      </c>
      <c r="H20" s="5">
        <f t="shared" si="0"/>
        <v>72</v>
      </c>
    </row>
    <row r="21" spans="1:8" x14ac:dyDescent="0.25">
      <c r="A21" t="s">
        <v>39</v>
      </c>
      <c r="B21" s="6">
        <f>SUBTOTAL(109,Table30[Participating Districts Total])</f>
        <v>28</v>
      </c>
      <c r="C21" s="6">
        <f>SUBTOTAL(109,Table30[Participating Schools Total])</f>
        <v>103</v>
      </c>
      <c r="D21" s="6">
        <f>SUM(Table30[Diplomas])</f>
        <v>4794</v>
      </c>
      <c r="E21" s="6">
        <f>SUM(Table30[General Education Development Certificates])</f>
        <v>6</v>
      </c>
      <c r="F21" s="6">
        <f>SUM(Table30[Certificates of Completion])</f>
        <v>7</v>
      </c>
      <c r="G21" s="6">
        <f>SUBTOTAL(109,Table30[Grade Eleven or Twelve Transcripts])</f>
        <v>552</v>
      </c>
      <c r="H21" s="6">
        <f>SUM(Table30[Seal Total])</f>
        <v>5359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31345-8DD3-4C03-AABF-86CD10F7E07D}">
  <dimension ref="A1:G5"/>
  <sheetViews>
    <sheetView zoomScaleNormal="100" zoomScaleSheetLayoutView="50" workbookViewId="0">
      <pane xSplit="1" ySplit="2" topLeftCell="B5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47.7265625" customWidth="1"/>
    <col min="2" max="2" width="48" customWidth="1"/>
    <col min="3" max="3" width="17.36328125" customWidth="1"/>
    <col min="4" max="4" width="14.36328125" customWidth="1"/>
    <col min="5" max="5" width="16.7265625" customWidth="1"/>
    <col min="6" max="6" width="13.7265625" customWidth="1"/>
    <col min="7" max="7" width="19.36328125" customWidth="1"/>
  </cols>
  <sheetData>
    <row r="1" spans="1:7" ht="18" thickBot="1" x14ac:dyDescent="0.35">
      <c r="A1" s="9" t="s">
        <v>0</v>
      </c>
    </row>
    <row r="2" spans="1:7" s="7" customFormat="1" ht="60.6" thickTop="1" x14ac:dyDescent="0.2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x14ac:dyDescent="0.25">
      <c r="A3" s="8" t="s">
        <v>90</v>
      </c>
      <c r="B3" s="2" t="s">
        <v>91</v>
      </c>
      <c r="C3" s="8">
        <v>10</v>
      </c>
      <c r="D3" s="8">
        <v>0</v>
      </c>
      <c r="E3" s="8">
        <v>0</v>
      </c>
      <c r="F3" s="8">
        <v>0</v>
      </c>
      <c r="G3" s="2">
        <f t="shared" ref="G3" si="0">SUM(C3:F3)</f>
        <v>10</v>
      </c>
    </row>
    <row r="4" spans="1:7" ht="45" x14ac:dyDescent="0.25">
      <c r="A4" s="8" t="s">
        <v>64</v>
      </c>
      <c r="B4" s="2" t="s">
        <v>92</v>
      </c>
      <c r="C4" s="8">
        <v>109</v>
      </c>
      <c r="D4" s="8">
        <v>0</v>
      </c>
      <c r="E4" s="8">
        <v>0</v>
      </c>
      <c r="F4" s="8">
        <v>0</v>
      </c>
      <c r="G4" s="13">
        <f>SUM(C4:F4)</f>
        <v>109</v>
      </c>
    </row>
    <row r="5" spans="1:7" x14ac:dyDescent="0.25">
      <c r="A5" s="8" t="s">
        <v>28</v>
      </c>
      <c r="B5" s="11" t="s">
        <v>26</v>
      </c>
      <c r="C5" s="10">
        <f>SUM(C3:C4)</f>
        <v>119</v>
      </c>
      <c r="D5" s="10">
        <f>SUBTOTAL(109,Table2567891011[General Education Development Total])</f>
        <v>0</v>
      </c>
      <c r="E5" s="10">
        <f>SUBTOTAL(109,Table2567891011[Certificate of Completion Total])</f>
        <v>0</v>
      </c>
      <c r="F5" s="10">
        <f>SUBTOTAL(109,Table2567891011[Grade Eleven or Twelve Transcript Total])</f>
        <v>0</v>
      </c>
      <c r="G5" s="8">
        <f>SUM(G3:G4)</f>
        <v>119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2B312-03DD-411A-872B-3B543706472E}">
  <dimension ref="A1:G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47.7265625" customWidth="1"/>
    <col min="2" max="2" width="48" customWidth="1"/>
    <col min="3" max="3" width="17.36328125" customWidth="1"/>
    <col min="4" max="4" width="14.36328125" customWidth="1"/>
    <col min="5" max="5" width="16.7265625" customWidth="1"/>
    <col min="6" max="6" width="13.7265625" customWidth="1"/>
    <col min="7" max="7" width="19.36328125" customWidth="1"/>
  </cols>
  <sheetData>
    <row r="1" spans="1:7" ht="18" thickBot="1" x14ac:dyDescent="0.35">
      <c r="A1" s="9" t="s">
        <v>6</v>
      </c>
    </row>
    <row r="2" spans="1:7" s="7" customFormat="1" ht="60.6" thickTop="1" x14ac:dyDescent="0.2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x14ac:dyDescent="0.25">
      <c r="A3" s="8" t="s">
        <v>88</v>
      </c>
      <c r="B3" s="2" t="s">
        <v>89</v>
      </c>
      <c r="C3" s="8">
        <v>23</v>
      </c>
      <c r="D3" s="8">
        <v>1</v>
      </c>
      <c r="E3" s="8">
        <v>1</v>
      </c>
      <c r="F3" s="8">
        <v>25</v>
      </c>
      <c r="G3" s="2">
        <f t="shared" ref="G3" si="0">SUM(C3:F3)</f>
        <v>50</v>
      </c>
    </row>
    <row r="4" spans="1:7" x14ac:dyDescent="0.25">
      <c r="A4" s="8" t="s">
        <v>23</v>
      </c>
      <c r="B4" s="11" t="s">
        <v>27</v>
      </c>
      <c r="C4" s="10">
        <f>SUM(C3:C3)</f>
        <v>23</v>
      </c>
      <c r="D4" s="10">
        <f>SUBTOTAL(109,Table256789101112[General Education Development Total])</f>
        <v>1</v>
      </c>
      <c r="E4" s="10">
        <f>SUBTOTAL(109,Table256789101112[Certificate of Completion Total])</f>
        <v>1</v>
      </c>
      <c r="F4" s="10">
        <f>SUBTOTAL(109,Table256789101112[Grade Eleven or Twelve Transcript Total])</f>
        <v>25</v>
      </c>
      <c r="G4" s="8">
        <f>SUM(G3:G3)</f>
        <v>50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13835-1E4C-4DD8-87AA-493D7D98C5A1}">
  <dimension ref="A1:G7"/>
  <sheetViews>
    <sheetView zoomScaleNormal="100" workbookViewId="0">
      <pane xSplit="1" ySplit="2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47.7265625" customWidth="1"/>
    <col min="2" max="2" width="48" customWidth="1"/>
    <col min="3" max="3" width="17.36328125" customWidth="1"/>
    <col min="4" max="4" width="14.36328125" customWidth="1"/>
    <col min="5" max="5" width="16.7265625" customWidth="1"/>
    <col min="6" max="6" width="13.7265625" customWidth="1"/>
    <col min="7" max="7" width="19.36328125" customWidth="1"/>
  </cols>
  <sheetData>
    <row r="1" spans="1:7" ht="18" thickBot="1" x14ac:dyDescent="0.35">
      <c r="A1" s="9" t="s">
        <v>8</v>
      </c>
    </row>
    <row r="2" spans="1:7" s="7" customFormat="1" ht="60.6" thickTop="1" x14ac:dyDescent="0.2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ht="45" x14ac:dyDescent="0.25">
      <c r="A3" s="8" t="s">
        <v>83</v>
      </c>
      <c r="B3" s="2" t="s">
        <v>87</v>
      </c>
      <c r="C3" s="8">
        <v>20</v>
      </c>
      <c r="D3" s="8">
        <v>0</v>
      </c>
      <c r="E3" s="8">
        <v>0</v>
      </c>
      <c r="F3" s="8">
        <v>0</v>
      </c>
      <c r="G3" s="2">
        <f t="shared" ref="G3" si="0">SUM(C3:F3)</f>
        <v>20</v>
      </c>
    </row>
    <row r="4" spans="1:7" x14ac:dyDescent="0.25">
      <c r="A4" t="s">
        <v>84</v>
      </c>
      <c r="B4" s="2" t="s">
        <v>86</v>
      </c>
      <c r="C4" s="8">
        <v>41</v>
      </c>
      <c r="D4" s="8">
        <v>0</v>
      </c>
      <c r="E4" s="8">
        <v>1</v>
      </c>
      <c r="F4" s="8">
        <v>0</v>
      </c>
      <c r="G4" s="13">
        <f>SUM(C4:F4)</f>
        <v>42</v>
      </c>
    </row>
    <row r="5" spans="1:7" ht="270" x14ac:dyDescent="0.25">
      <c r="A5" s="8" t="s">
        <v>85</v>
      </c>
      <c r="B5" s="2" t="s">
        <v>98</v>
      </c>
      <c r="C5" s="8">
        <v>100</v>
      </c>
      <c r="D5" s="8">
        <v>0</v>
      </c>
      <c r="E5" s="8">
        <v>0</v>
      </c>
      <c r="F5" s="8">
        <v>0</v>
      </c>
      <c r="G5" s="8">
        <f>SUM(C5:F5)</f>
        <v>100</v>
      </c>
    </row>
    <row r="6" spans="1:7" x14ac:dyDescent="0.25">
      <c r="A6" s="8" t="s">
        <v>25</v>
      </c>
      <c r="B6" s="11" t="s">
        <v>99</v>
      </c>
      <c r="C6" s="10">
        <f>SUM(C3:C5)</f>
        <v>161</v>
      </c>
      <c r="D6" s="10">
        <f>SUBTOTAL(109,Table25678910111213[General Education Development Total])</f>
        <v>0</v>
      </c>
      <c r="E6" s="10">
        <f>SUBTOTAL(109,Table25678910111213[Certificate of Completion Total])</f>
        <v>1</v>
      </c>
      <c r="F6" s="10">
        <f>SUBTOTAL(109,Table25678910111213[Grade Eleven or Twelve Transcript Total])</f>
        <v>0</v>
      </c>
      <c r="G6" s="8">
        <f>SUM(G3:G5)</f>
        <v>162</v>
      </c>
    </row>
    <row r="7" spans="1:7" x14ac:dyDescent="0.25">
      <c r="B7" s="14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B6D73-B7C5-405A-B70D-6FF9786EA8B3}">
  <dimension ref="A1:G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47.7265625" customWidth="1"/>
    <col min="2" max="2" width="48" customWidth="1"/>
    <col min="3" max="3" width="17.36328125" customWidth="1"/>
    <col min="4" max="4" width="14.36328125" customWidth="1"/>
    <col min="5" max="5" width="16.7265625" customWidth="1"/>
    <col min="6" max="6" width="13.7265625" customWidth="1"/>
    <col min="7" max="7" width="19.36328125" customWidth="1"/>
  </cols>
  <sheetData>
    <row r="1" spans="1:7" ht="18" thickBot="1" x14ac:dyDescent="0.35">
      <c r="A1" s="9" t="s">
        <v>11</v>
      </c>
    </row>
    <row r="2" spans="1:7" s="7" customFormat="1" ht="60.6" thickTop="1" x14ac:dyDescent="0.2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ht="30" x14ac:dyDescent="0.25">
      <c r="A3" s="8" t="s">
        <v>80</v>
      </c>
      <c r="B3" s="2" t="s">
        <v>81</v>
      </c>
      <c r="C3" s="8">
        <v>300</v>
      </c>
      <c r="D3" s="8">
        <v>0</v>
      </c>
      <c r="E3" s="8">
        <v>0</v>
      </c>
      <c r="F3" s="8">
        <v>300</v>
      </c>
      <c r="G3" s="2">
        <f t="shared" ref="G3" si="0">SUM(C3:F3)</f>
        <v>600</v>
      </c>
    </row>
    <row r="4" spans="1:7" x14ac:dyDescent="0.25">
      <c r="A4" s="8" t="s">
        <v>23</v>
      </c>
      <c r="B4" s="11" t="s">
        <v>82</v>
      </c>
      <c r="C4" s="10">
        <f>SUM(C3:C3)</f>
        <v>300</v>
      </c>
      <c r="D4" s="10">
        <f>SUBTOTAL(109,Table2567891011121314[General Education Development Total])</f>
        <v>0</v>
      </c>
      <c r="E4" s="10">
        <f>SUBTOTAL(109,Table2567891011121314[Certificate of Completion Total])</f>
        <v>0</v>
      </c>
      <c r="F4" s="10">
        <f>SUBTOTAL(109,Table2567891011121314[Grade Eleven or Twelve Transcript Total])</f>
        <v>300</v>
      </c>
      <c r="G4" s="8">
        <f>SUM(G3:G3)</f>
        <v>600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D7736-8BD4-47CF-BDCF-0760C83869A7}">
  <dimension ref="A1:G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47.7265625" customWidth="1"/>
    <col min="2" max="2" width="48" customWidth="1"/>
    <col min="3" max="3" width="17.36328125" customWidth="1"/>
    <col min="4" max="4" width="14.36328125" customWidth="1"/>
    <col min="5" max="5" width="16.7265625" customWidth="1"/>
    <col min="6" max="6" width="13.7265625" customWidth="1"/>
    <col min="7" max="7" width="19.36328125" customWidth="1"/>
  </cols>
  <sheetData>
    <row r="1" spans="1:7" ht="18" thickBot="1" x14ac:dyDescent="0.35">
      <c r="A1" s="9" t="s">
        <v>4</v>
      </c>
    </row>
    <row r="2" spans="1:7" s="7" customFormat="1" ht="60.6" thickTop="1" x14ac:dyDescent="0.2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ht="45" x14ac:dyDescent="0.25">
      <c r="A3" s="8" t="s">
        <v>79</v>
      </c>
      <c r="B3" s="2" t="s">
        <v>31</v>
      </c>
      <c r="C3" s="8">
        <v>110</v>
      </c>
      <c r="D3" s="8">
        <v>0</v>
      </c>
      <c r="E3" s="8">
        <v>0</v>
      </c>
      <c r="F3" s="8">
        <v>0</v>
      </c>
      <c r="G3" s="2">
        <f t="shared" ref="G3" si="0">SUM(C3:F3)</f>
        <v>110</v>
      </c>
    </row>
    <row r="4" spans="1:7" x14ac:dyDescent="0.25">
      <c r="A4" s="8" t="s">
        <v>23</v>
      </c>
      <c r="B4" s="11" t="s">
        <v>26</v>
      </c>
      <c r="C4" s="10">
        <f>SUM(C3:C3)</f>
        <v>110</v>
      </c>
      <c r="D4" s="10">
        <f>SUBTOTAL(109,Table256789101112131415[General Education Development Total])</f>
        <v>0</v>
      </c>
      <c r="E4" s="10">
        <f>SUBTOTAL(109,Table256789101112131415[Certificate of Completion Total])</f>
        <v>0</v>
      </c>
      <c r="F4" s="10">
        <f>SUBTOTAL(109,Table256789101112131415[Grade Eleven or Twelve Transcript Total])</f>
        <v>0</v>
      </c>
      <c r="G4" s="8">
        <f>SUM(G3:G3)</f>
        <v>110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6A9B0-BB6E-46A4-9287-26DB589EF7A1}">
  <dimension ref="A1:G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47.7265625" customWidth="1"/>
    <col min="2" max="2" width="48" customWidth="1"/>
    <col min="3" max="3" width="17.36328125" customWidth="1"/>
    <col min="4" max="4" width="14.36328125" customWidth="1"/>
    <col min="5" max="5" width="16.7265625" customWidth="1"/>
    <col min="6" max="6" width="13.7265625" customWidth="1"/>
    <col min="7" max="7" width="19.36328125" customWidth="1"/>
  </cols>
  <sheetData>
    <row r="1" spans="1:7" ht="18" thickBot="1" x14ac:dyDescent="0.35">
      <c r="A1" s="9" t="s">
        <v>3</v>
      </c>
    </row>
    <row r="2" spans="1:7" s="7" customFormat="1" ht="60.6" thickTop="1" x14ac:dyDescent="0.2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x14ac:dyDescent="0.25">
      <c r="A3" s="8" t="s">
        <v>75</v>
      </c>
      <c r="B3" s="2" t="s">
        <v>76</v>
      </c>
      <c r="C3" s="8">
        <v>3</v>
      </c>
      <c r="D3" s="8">
        <v>0</v>
      </c>
      <c r="E3" s="8">
        <v>0</v>
      </c>
      <c r="F3" s="8">
        <v>0</v>
      </c>
      <c r="G3" s="2">
        <f t="shared" ref="G3" si="0">SUM(C3:F3)</f>
        <v>3</v>
      </c>
    </row>
    <row r="4" spans="1:7" x14ac:dyDescent="0.25">
      <c r="A4" t="s">
        <v>77</v>
      </c>
      <c r="B4" s="2" t="s">
        <v>78</v>
      </c>
      <c r="C4" s="8">
        <v>1</v>
      </c>
      <c r="D4" s="8">
        <v>0</v>
      </c>
      <c r="E4" s="8">
        <v>0</v>
      </c>
      <c r="F4" s="8">
        <v>0</v>
      </c>
      <c r="G4" s="13">
        <f>SUM(C4:F4)</f>
        <v>1</v>
      </c>
    </row>
    <row r="5" spans="1:7" x14ac:dyDescent="0.25">
      <c r="A5" s="8" t="s">
        <v>28</v>
      </c>
      <c r="B5" s="11" t="s">
        <v>24</v>
      </c>
      <c r="C5" s="10">
        <f>SUM(C3:C4)</f>
        <v>4</v>
      </c>
      <c r="D5" s="10">
        <f>SUBTOTAL(109,Table25678910111213141516[General Education Development Total])</f>
        <v>0</v>
      </c>
      <c r="E5" s="10">
        <f>SUBTOTAL(109,Table25678910111213141516[Certificate of Completion Total])</f>
        <v>0</v>
      </c>
      <c r="F5" s="10">
        <f>SUBTOTAL(109,Table25678910111213141516[Grade Eleven or Twelve Transcript Total])</f>
        <v>0</v>
      </c>
      <c r="G5" s="8">
        <f>SUM(G3:G4)</f>
        <v>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97F2A-D581-4EEA-B7C3-E7FD85402EB9}">
  <dimension ref="A1:G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47.7265625" customWidth="1"/>
    <col min="2" max="2" width="48" customWidth="1"/>
    <col min="3" max="3" width="17.36328125" customWidth="1"/>
    <col min="4" max="4" width="14.36328125" customWidth="1"/>
    <col min="5" max="5" width="16.7265625" customWidth="1"/>
    <col min="6" max="6" width="13.7265625" customWidth="1"/>
    <col min="7" max="7" width="19.36328125" customWidth="1"/>
  </cols>
  <sheetData>
    <row r="1" spans="1:7" ht="18" thickBot="1" x14ac:dyDescent="0.35">
      <c r="A1" s="9" t="s">
        <v>15</v>
      </c>
    </row>
    <row r="2" spans="1:7" s="7" customFormat="1" ht="60.6" thickTop="1" x14ac:dyDescent="0.2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ht="30" x14ac:dyDescent="0.25">
      <c r="A3" s="8" t="s">
        <v>71</v>
      </c>
      <c r="B3" s="2" t="s">
        <v>72</v>
      </c>
      <c r="C3" s="8">
        <v>120</v>
      </c>
      <c r="D3" s="8">
        <v>0</v>
      </c>
      <c r="E3" s="8">
        <v>0</v>
      </c>
      <c r="F3" s="8">
        <v>0</v>
      </c>
      <c r="G3" s="2">
        <f t="shared" ref="G3" si="0">SUM(C3:F3)</f>
        <v>120</v>
      </c>
    </row>
    <row r="4" spans="1:7" ht="45" x14ac:dyDescent="0.25">
      <c r="A4" s="8" t="s">
        <v>73</v>
      </c>
      <c r="B4" s="2" t="s">
        <v>74</v>
      </c>
      <c r="C4" s="8">
        <v>154</v>
      </c>
      <c r="D4" s="8">
        <v>0</v>
      </c>
      <c r="E4" s="8">
        <v>0</v>
      </c>
      <c r="F4" s="8">
        <v>0</v>
      </c>
      <c r="G4" s="13">
        <f>SUM(C4:F4)</f>
        <v>154</v>
      </c>
    </row>
    <row r="5" spans="1:7" x14ac:dyDescent="0.25">
      <c r="A5" s="8" t="s">
        <v>28</v>
      </c>
      <c r="B5" s="11" t="s">
        <v>34</v>
      </c>
      <c r="C5" s="10">
        <f>SUM(C3:C4)</f>
        <v>274</v>
      </c>
      <c r="D5" s="10">
        <f>SUBTOTAL(109,Table2567891011121314151617[General Education Development Total])</f>
        <v>0</v>
      </c>
      <c r="E5" s="10">
        <f>SUBTOTAL(109,Table2567891011121314151617[Certificate of Completion Total])</f>
        <v>0</v>
      </c>
      <c r="F5" s="10">
        <f>SUBTOTAL(109,Table2567891011121314151617[Grade Eleven or Twelve Transcript Total])</f>
        <v>0</v>
      </c>
      <c r="G5" s="8">
        <f>SUM(G3:G4)</f>
        <v>274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51802-0E33-4083-A9E0-0C7708C77E3B}">
  <dimension ref="A1:G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47.7265625" customWidth="1"/>
    <col min="2" max="2" width="48" customWidth="1"/>
    <col min="3" max="3" width="17.36328125" customWidth="1"/>
    <col min="4" max="4" width="14.36328125" customWidth="1"/>
    <col min="5" max="5" width="16.7265625" customWidth="1"/>
    <col min="6" max="6" width="13.7265625" customWidth="1"/>
    <col min="7" max="7" width="19.36328125" customWidth="1"/>
  </cols>
  <sheetData>
    <row r="1" spans="1:7" ht="18" thickBot="1" x14ac:dyDescent="0.35">
      <c r="A1" s="9" t="s">
        <v>12</v>
      </c>
    </row>
    <row r="2" spans="1:7" s="7" customFormat="1" ht="60.6" thickTop="1" x14ac:dyDescent="0.2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x14ac:dyDescent="0.25">
      <c r="A3" s="8" t="s">
        <v>69</v>
      </c>
      <c r="B3" s="2" t="s">
        <v>70</v>
      </c>
      <c r="C3" s="8">
        <v>72</v>
      </c>
      <c r="D3" s="8">
        <v>0</v>
      </c>
      <c r="E3" s="8">
        <v>0</v>
      </c>
      <c r="F3" s="8">
        <v>0</v>
      </c>
      <c r="G3" s="2">
        <f t="shared" ref="G3" si="0">SUM(C3:F3)</f>
        <v>72</v>
      </c>
    </row>
    <row r="4" spans="1:7" x14ac:dyDescent="0.25">
      <c r="A4" s="8" t="s">
        <v>23</v>
      </c>
      <c r="B4" s="11" t="s">
        <v>24</v>
      </c>
      <c r="C4" s="10">
        <f>SUM(C3:C3)</f>
        <v>72</v>
      </c>
      <c r="D4" s="10">
        <f>SUBTOTAL(109,Table256789101112131415161718[General Education Development Total])</f>
        <v>0</v>
      </c>
      <c r="E4" s="10">
        <f>SUBTOTAL(109,Table256789101112131415161718[Certificate of Completion Total])</f>
        <v>0</v>
      </c>
      <c r="F4" s="10">
        <f>SUBTOTAL(109,Table256789101112131415161718[Grade Eleven or Twelve Transcript Total])</f>
        <v>0</v>
      </c>
      <c r="G4" s="8">
        <f>SUM(G3:G3)</f>
        <v>72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47.7265625" customWidth="1"/>
    <col min="2" max="2" width="48" customWidth="1"/>
    <col min="3" max="3" width="17.36328125" customWidth="1"/>
    <col min="4" max="4" width="14.36328125" customWidth="1"/>
    <col min="5" max="5" width="16.7265625" customWidth="1"/>
    <col min="6" max="6" width="13.7265625" customWidth="1"/>
    <col min="7" max="7" width="19.36328125" customWidth="1"/>
  </cols>
  <sheetData>
    <row r="1" spans="1:7" ht="18" thickBot="1" x14ac:dyDescent="0.35">
      <c r="A1" s="9" t="s">
        <v>2</v>
      </c>
    </row>
    <row r="2" spans="1:7" s="7" customFormat="1" ht="60.6" thickTop="1" x14ac:dyDescent="0.25">
      <c r="A2" s="2" t="s">
        <v>96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42</v>
      </c>
      <c r="G2" s="2" t="s">
        <v>33</v>
      </c>
    </row>
    <row r="3" spans="1:7" s="7" customFormat="1" x14ac:dyDescent="0.25">
      <c r="A3" s="8" t="s">
        <v>43</v>
      </c>
      <c r="B3" s="2" t="s">
        <v>46</v>
      </c>
      <c r="C3" s="8">
        <v>10</v>
      </c>
      <c r="D3" s="8">
        <v>0</v>
      </c>
      <c r="E3" s="8">
        <v>0</v>
      </c>
      <c r="F3" s="8">
        <v>0</v>
      </c>
      <c r="G3" s="2">
        <f>SUM(C3:F3)</f>
        <v>10</v>
      </c>
    </row>
    <row r="4" spans="1:7" ht="30" x14ac:dyDescent="0.25">
      <c r="A4" s="8" t="s">
        <v>44</v>
      </c>
      <c r="B4" s="2" t="s">
        <v>47</v>
      </c>
      <c r="C4" s="8">
        <v>500</v>
      </c>
      <c r="D4" s="8">
        <v>0</v>
      </c>
      <c r="E4" s="8">
        <v>0</v>
      </c>
      <c r="F4" s="8">
        <v>0</v>
      </c>
      <c r="G4" s="8">
        <f>SUM(C4:F4)</f>
        <v>500</v>
      </c>
    </row>
    <row r="5" spans="1:7" x14ac:dyDescent="0.25">
      <c r="A5" s="8" t="s">
        <v>45</v>
      </c>
      <c r="B5" s="2" t="s">
        <v>48</v>
      </c>
      <c r="C5" s="8">
        <v>601</v>
      </c>
      <c r="D5" s="8">
        <v>0</v>
      </c>
      <c r="E5" s="8">
        <v>0</v>
      </c>
      <c r="F5" s="8">
        <v>0</v>
      </c>
      <c r="G5" s="8">
        <f>SUM(C5:F5)</f>
        <v>601</v>
      </c>
    </row>
    <row r="6" spans="1:7" x14ac:dyDescent="0.25">
      <c r="A6" s="8" t="s">
        <v>25</v>
      </c>
      <c r="B6" s="11" t="s">
        <v>34</v>
      </c>
      <c r="C6" s="10">
        <f>SUM(C3:C5)</f>
        <v>1111</v>
      </c>
      <c r="D6" s="10">
        <f>SUBTOTAL(109,Table2[General Education Development Total])</f>
        <v>0</v>
      </c>
      <c r="E6" s="10">
        <f>SUBTOTAL(109,Table2[Certificate of Completion Total])</f>
        <v>0</v>
      </c>
      <c r="F6" s="10">
        <f>SUBTOTAL(109,Table2[Grade Eleven or Twelve Transcript Toal])</f>
        <v>0</v>
      </c>
      <c r="G6" s="10">
        <f>SUM(G3:G5)</f>
        <v>1111</v>
      </c>
    </row>
    <row r="9" spans="1:7" x14ac:dyDescent="0.25">
      <c r="G9" s="12"/>
    </row>
  </sheetData>
  <sortState xmlns:xlrd2="http://schemas.microsoft.com/office/spreadsheetml/2017/richdata2" ref="A2:M9">
    <sortCondition ref="A2:A9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268A8-7911-4B6E-BCF7-120EFBC645D6}">
  <dimension ref="A1:G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47.7265625" customWidth="1"/>
    <col min="2" max="2" width="48" customWidth="1"/>
    <col min="3" max="3" width="17.36328125" customWidth="1"/>
    <col min="4" max="4" width="14.36328125" customWidth="1"/>
    <col min="5" max="5" width="16.7265625" customWidth="1"/>
    <col min="6" max="6" width="13.7265625" customWidth="1"/>
    <col min="7" max="7" width="19.36328125" customWidth="1"/>
  </cols>
  <sheetData>
    <row r="1" spans="1:7" ht="18" thickBot="1" x14ac:dyDescent="0.35">
      <c r="A1" s="9" t="s">
        <v>13</v>
      </c>
    </row>
    <row r="2" spans="1:7" s="7" customFormat="1" ht="60.6" thickTop="1" x14ac:dyDescent="0.2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x14ac:dyDescent="0.25">
      <c r="A3" s="8" t="s">
        <v>49</v>
      </c>
      <c r="B3" s="2" t="s">
        <v>49</v>
      </c>
      <c r="C3" s="8">
        <v>2</v>
      </c>
      <c r="D3" s="8">
        <v>0</v>
      </c>
      <c r="E3" s="8">
        <v>0</v>
      </c>
      <c r="F3" s="8">
        <v>2</v>
      </c>
      <c r="G3" s="2">
        <f>SUM(C3:F3)</f>
        <v>4</v>
      </c>
    </row>
    <row r="4" spans="1:7" x14ac:dyDescent="0.25">
      <c r="A4" s="8" t="s">
        <v>23</v>
      </c>
      <c r="B4" s="11" t="s">
        <v>27</v>
      </c>
      <c r="C4" s="10">
        <f>SUM(C3:C3)</f>
        <v>2</v>
      </c>
      <c r="D4" s="10">
        <f>SUBTOTAL(109,Table22[General Education Development Total])</f>
        <v>0</v>
      </c>
      <c r="E4" s="10">
        <f>SUBTOTAL(109,Table22[Certificate of Completion Total])</f>
        <v>0</v>
      </c>
      <c r="F4" s="10">
        <f>SUBTOTAL(109,Table22[Grade Eleven or Twelve Transcript Total])</f>
        <v>2</v>
      </c>
      <c r="G4" s="8">
        <f>SUM(G3:G3)</f>
        <v>4</v>
      </c>
    </row>
    <row r="7" spans="1:7" x14ac:dyDescent="0.25">
      <c r="G7" s="1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AA3BC-11FE-43CB-8223-987657DF9583}">
  <dimension ref="A1:G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47.7265625" customWidth="1"/>
    <col min="2" max="2" width="48" customWidth="1"/>
    <col min="3" max="3" width="17.36328125" customWidth="1"/>
    <col min="4" max="4" width="14.36328125" customWidth="1"/>
    <col min="5" max="5" width="16.7265625" customWidth="1"/>
    <col min="6" max="6" width="13.7265625" customWidth="1"/>
    <col min="7" max="7" width="19.36328125" customWidth="1"/>
  </cols>
  <sheetData>
    <row r="1" spans="1:7" ht="18" thickBot="1" x14ac:dyDescent="0.35">
      <c r="A1" s="9" t="s">
        <v>7</v>
      </c>
    </row>
    <row r="2" spans="1:7" s="7" customFormat="1" ht="60.6" thickTop="1" x14ac:dyDescent="0.2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x14ac:dyDescent="0.25">
      <c r="A3" s="8" t="s">
        <v>16</v>
      </c>
      <c r="B3" s="2" t="s">
        <v>50</v>
      </c>
      <c r="C3" s="8">
        <v>2</v>
      </c>
      <c r="D3" s="8">
        <v>0</v>
      </c>
      <c r="E3" s="8">
        <v>0</v>
      </c>
      <c r="F3" s="8">
        <v>2</v>
      </c>
      <c r="G3" s="2">
        <f>SUM(C3:F3)</f>
        <v>4</v>
      </c>
    </row>
    <row r="4" spans="1:7" x14ac:dyDescent="0.25">
      <c r="A4" s="8" t="s">
        <v>23</v>
      </c>
      <c r="B4" s="11" t="s">
        <v>27</v>
      </c>
      <c r="C4" s="10">
        <f>SUM(C3:C3)</f>
        <v>2</v>
      </c>
      <c r="D4" s="10">
        <f>SUBTOTAL(109,Table25[General Education Development Total])</f>
        <v>0</v>
      </c>
      <c r="E4" s="10">
        <f>SUBTOTAL(109,Table25[Certificate of Completion Total])</f>
        <v>0</v>
      </c>
      <c r="F4" s="10">
        <f>SUBTOTAL(109,Table25[Grade Eleven or Twelve Transcript Total])</f>
        <v>2</v>
      </c>
      <c r="G4" s="8">
        <f>SUM(G3:G3)</f>
        <v>4</v>
      </c>
    </row>
    <row r="7" spans="1:7" x14ac:dyDescent="0.25">
      <c r="G7" s="1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15E8D-A7E2-4520-9C20-11012B9B198E}">
  <dimension ref="A1:G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47.7265625" customWidth="1"/>
    <col min="2" max="2" width="48" customWidth="1"/>
    <col min="3" max="3" width="17.36328125" customWidth="1"/>
    <col min="4" max="4" width="14.36328125" customWidth="1"/>
    <col min="5" max="5" width="16.7265625" customWidth="1"/>
    <col min="6" max="6" width="13.7265625" customWidth="1"/>
    <col min="7" max="7" width="19.36328125" customWidth="1"/>
  </cols>
  <sheetData>
    <row r="1" spans="1:7" ht="18" thickBot="1" x14ac:dyDescent="0.35">
      <c r="A1" s="9" t="s">
        <v>9</v>
      </c>
    </row>
    <row r="2" spans="1:7" s="7" customFormat="1" ht="60.6" thickTop="1" x14ac:dyDescent="0.2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x14ac:dyDescent="0.25">
      <c r="A3" s="8" t="s">
        <v>51</v>
      </c>
      <c r="B3" s="2" t="s">
        <v>51</v>
      </c>
      <c r="C3" s="8">
        <v>20</v>
      </c>
      <c r="D3" s="8">
        <v>5</v>
      </c>
      <c r="E3" s="8">
        <v>5</v>
      </c>
      <c r="F3" s="8">
        <v>20</v>
      </c>
      <c r="G3" s="2">
        <f>SUM(C3:F3)</f>
        <v>50</v>
      </c>
    </row>
    <row r="4" spans="1:7" x14ac:dyDescent="0.25">
      <c r="A4" s="8" t="s">
        <v>23</v>
      </c>
      <c r="B4" s="11" t="s">
        <v>27</v>
      </c>
      <c r="C4" s="10">
        <f>SUM(C3:C3)</f>
        <v>20</v>
      </c>
      <c r="D4" s="10">
        <f>SUBTOTAL(109,Table256[General Education Development Total])</f>
        <v>5</v>
      </c>
      <c r="E4" s="10">
        <f>SUBTOTAL(109,Table256[Certificate of Completion Total])</f>
        <v>5</v>
      </c>
      <c r="F4" s="10">
        <f>SUBTOTAL(109,Table256[Grade Eleven or Twelve Transcript Total])</f>
        <v>20</v>
      </c>
      <c r="G4" s="8">
        <f>SUM(G3:G3)</f>
        <v>50</v>
      </c>
    </row>
    <row r="7" spans="1:7" x14ac:dyDescent="0.25">
      <c r="G7" s="1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342A3-239E-4461-AC03-D72CF7243273}">
  <dimension ref="A1:G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47.7265625" customWidth="1"/>
    <col min="2" max="2" width="48" customWidth="1"/>
    <col min="3" max="3" width="17.36328125" customWidth="1"/>
    <col min="4" max="4" width="14.36328125" customWidth="1"/>
    <col min="5" max="5" width="16.7265625" customWidth="1"/>
    <col min="6" max="6" width="13.7265625" customWidth="1"/>
    <col min="7" max="7" width="19.36328125" customWidth="1"/>
  </cols>
  <sheetData>
    <row r="1" spans="1:7" ht="18" thickBot="1" x14ac:dyDescent="0.35">
      <c r="A1" s="9" t="s">
        <v>1</v>
      </c>
    </row>
    <row r="2" spans="1:7" s="7" customFormat="1" ht="60.6" thickTop="1" x14ac:dyDescent="0.2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x14ac:dyDescent="0.25">
      <c r="A3" s="8" t="s">
        <v>52</v>
      </c>
      <c r="B3" s="2" t="s">
        <v>52</v>
      </c>
      <c r="C3" s="8">
        <v>7</v>
      </c>
      <c r="D3" s="8">
        <v>0</v>
      </c>
      <c r="E3" s="8">
        <v>0</v>
      </c>
      <c r="F3" s="8">
        <v>0</v>
      </c>
      <c r="G3" s="2">
        <f t="shared" ref="G3:G7" si="0">SUM(C3:F3)</f>
        <v>7</v>
      </c>
    </row>
    <row r="4" spans="1:7" x14ac:dyDescent="0.25">
      <c r="A4" t="s">
        <v>53</v>
      </c>
      <c r="B4" s="2" t="s">
        <v>54</v>
      </c>
      <c r="C4" s="8">
        <v>229</v>
      </c>
      <c r="D4" s="8">
        <v>0</v>
      </c>
      <c r="E4" s="8">
        <v>0</v>
      </c>
      <c r="F4" s="8">
        <v>0</v>
      </c>
      <c r="G4" s="2">
        <f t="shared" si="0"/>
        <v>229</v>
      </c>
    </row>
    <row r="5" spans="1:7" x14ac:dyDescent="0.25">
      <c r="A5" t="s">
        <v>55</v>
      </c>
      <c r="B5" s="2" t="s">
        <v>55</v>
      </c>
      <c r="C5" s="8">
        <v>15</v>
      </c>
      <c r="D5" s="8">
        <v>0</v>
      </c>
      <c r="E5" s="8">
        <v>0</v>
      </c>
      <c r="F5" s="8">
        <v>0</v>
      </c>
      <c r="G5" s="2">
        <f t="shared" si="0"/>
        <v>15</v>
      </c>
    </row>
    <row r="6" spans="1:7" x14ac:dyDescent="0.25">
      <c r="A6" t="s">
        <v>56</v>
      </c>
      <c r="B6" s="2" t="s">
        <v>56</v>
      </c>
      <c r="C6" s="8">
        <v>20</v>
      </c>
      <c r="D6" s="8">
        <v>0</v>
      </c>
      <c r="E6" s="8">
        <v>0</v>
      </c>
      <c r="F6" s="8">
        <v>0</v>
      </c>
      <c r="G6" s="2">
        <f t="shared" si="0"/>
        <v>20</v>
      </c>
    </row>
    <row r="7" spans="1:7" x14ac:dyDescent="0.25">
      <c r="A7" t="s">
        <v>57</v>
      </c>
      <c r="B7" s="2" t="s">
        <v>58</v>
      </c>
      <c r="C7" s="8">
        <v>0</v>
      </c>
      <c r="D7" s="8">
        <v>0</v>
      </c>
      <c r="E7" s="8">
        <v>0</v>
      </c>
      <c r="F7" s="8">
        <v>3</v>
      </c>
      <c r="G7" s="2">
        <f t="shared" si="0"/>
        <v>3</v>
      </c>
    </row>
    <row r="8" spans="1:7" x14ac:dyDescent="0.25">
      <c r="A8" s="8" t="s">
        <v>30</v>
      </c>
      <c r="B8" s="11" t="s">
        <v>29</v>
      </c>
      <c r="C8" s="10">
        <f>SUM(C3:C7)</f>
        <v>271</v>
      </c>
      <c r="D8" s="10">
        <f>SUBTOTAL(109,Table2567[General Education Development Total])</f>
        <v>0</v>
      </c>
      <c r="E8" s="10">
        <f>SUBTOTAL(109,Table2567[Certificate of Completion Total])</f>
        <v>0</v>
      </c>
      <c r="F8" s="10">
        <f>SUBTOTAL(109,Table2567[Grade Eleven or Twelve Transcript Total])</f>
        <v>3</v>
      </c>
      <c r="G8" s="8">
        <f>SUM(G3:G7)</f>
        <v>274</v>
      </c>
    </row>
    <row r="9" spans="1:7" x14ac:dyDescent="0.25">
      <c r="G9" s="1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D934E-823F-42AA-9A66-CAC8ECC4F2AD}">
  <dimension ref="A1:G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47.7265625" bestFit="1" customWidth="1"/>
    <col min="2" max="2" width="48" customWidth="1"/>
    <col min="3" max="3" width="17.36328125" customWidth="1"/>
    <col min="4" max="4" width="14.36328125" customWidth="1"/>
    <col min="5" max="5" width="16.7265625" customWidth="1"/>
    <col min="6" max="6" width="13.7265625" customWidth="1"/>
    <col min="7" max="7" width="19.36328125" customWidth="1"/>
  </cols>
  <sheetData>
    <row r="1" spans="1:7" ht="18" thickBot="1" x14ac:dyDescent="0.35">
      <c r="A1" s="9" t="s">
        <v>10</v>
      </c>
    </row>
    <row r="2" spans="1:7" s="7" customFormat="1" ht="60.6" thickTop="1" x14ac:dyDescent="0.2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x14ac:dyDescent="0.25">
      <c r="A3" s="8" t="s">
        <v>59</v>
      </c>
      <c r="B3" s="2" t="s">
        <v>60</v>
      </c>
      <c r="C3" s="8">
        <v>65</v>
      </c>
      <c r="D3" s="8">
        <v>0</v>
      </c>
      <c r="E3" s="8">
        <v>0</v>
      </c>
      <c r="F3" s="8">
        <v>0</v>
      </c>
      <c r="G3" s="2">
        <f t="shared" ref="G3" si="0">SUM(C3:F3)</f>
        <v>65</v>
      </c>
    </row>
    <row r="4" spans="1:7" x14ac:dyDescent="0.25">
      <c r="A4" s="8" t="s">
        <v>23</v>
      </c>
      <c r="B4" s="11" t="s">
        <v>24</v>
      </c>
      <c r="C4" s="10">
        <f>SUM(C3:C3)</f>
        <v>65</v>
      </c>
      <c r="D4" s="10">
        <f>SUBTOTAL(109,Table25678[General Education Development Total])</f>
        <v>0</v>
      </c>
      <c r="E4" s="10">
        <f>SUBTOTAL(109,Table25678[Certificate of Completion Total])</f>
        <v>0</v>
      </c>
      <c r="F4" s="10">
        <f>SUBTOTAL(109,Table25678[Grade Eleven or Twelve Transcript Total])</f>
        <v>0</v>
      </c>
      <c r="G4" s="8">
        <f>SUM(G3:G3)</f>
        <v>65</v>
      </c>
    </row>
    <row r="5" spans="1:7" x14ac:dyDescent="0.25">
      <c r="G5" s="1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A41B1-F14D-4EA8-B03B-7CAA09897D3D}">
  <dimension ref="A1:G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47.7265625" customWidth="1"/>
    <col min="2" max="2" width="48" customWidth="1"/>
    <col min="3" max="3" width="17.36328125" customWidth="1"/>
    <col min="4" max="4" width="14.36328125" customWidth="1"/>
    <col min="5" max="5" width="16.7265625" customWidth="1"/>
    <col min="6" max="6" width="13.7265625" customWidth="1"/>
    <col min="7" max="7" width="19.36328125" customWidth="1"/>
  </cols>
  <sheetData>
    <row r="1" spans="1:7" ht="18" thickBot="1" x14ac:dyDescent="0.35">
      <c r="A1" s="9" t="s">
        <v>14</v>
      </c>
    </row>
    <row r="2" spans="1:7" s="7" customFormat="1" ht="60.6" thickTop="1" x14ac:dyDescent="0.2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x14ac:dyDescent="0.25">
      <c r="A3" s="8" t="s">
        <v>61</v>
      </c>
      <c r="B3" s="2" t="s">
        <v>62</v>
      </c>
      <c r="C3" s="8">
        <v>20</v>
      </c>
      <c r="D3" s="8">
        <v>0</v>
      </c>
      <c r="E3" s="8">
        <v>0</v>
      </c>
      <c r="F3" s="8">
        <v>0</v>
      </c>
      <c r="G3" s="2">
        <f t="shared" ref="G3" si="0">SUM(C3:F3)</f>
        <v>20</v>
      </c>
    </row>
    <row r="4" spans="1:7" x14ac:dyDescent="0.25">
      <c r="A4" s="8" t="s">
        <v>23</v>
      </c>
      <c r="B4" s="11" t="s">
        <v>27</v>
      </c>
      <c r="C4" s="10">
        <f>SUM(C3:C3)</f>
        <v>20</v>
      </c>
      <c r="D4" s="10">
        <f>SUBTOTAL(109,Table256789[General Education Development Total])</f>
        <v>0</v>
      </c>
      <c r="E4" s="10">
        <f>SUBTOTAL(109,Table256789[Certificate of Completion Total])</f>
        <v>0</v>
      </c>
      <c r="F4" s="10">
        <f>SUBTOTAL(109,Table256789[Grade Eleven or Twelve Transcript Total])</f>
        <v>0</v>
      </c>
      <c r="G4" s="8">
        <f>SUM(G3:G3)</f>
        <v>20</v>
      </c>
    </row>
    <row r="5" spans="1:7" x14ac:dyDescent="0.25">
      <c r="G5" s="1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D91D-D3AB-441E-A5C2-17571BE98670}">
  <dimension ref="A1:G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47.7265625" customWidth="1"/>
    <col min="2" max="2" width="48" customWidth="1"/>
    <col min="3" max="3" width="17.36328125" customWidth="1"/>
    <col min="4" max="4" width="14.36328125" customWidth="1"/>
    <col min="5" max="5" width="16.7265625" customWidth="1"/>
    <col min="6" max="6" width="13.7265625" customWidth="1"/>
    <col min="7" max="7" width="19.36328125" customWidth="1"/>
  </cols>
  <sheetData>
    <row r="1" spans="1:7" ht="18" thickBot="1" x14ac:dyDescent="0.35">
      <c r="A1" s="9" t="s">
        <v>5</v>
      </c>
    </row>
    <row r="2" spans="1:7" s="7" customFormat="1" ht="60.6" thickTop="1" x14ac:dyDescent="0.2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ht="75" x14ac:dyDescent="0.25">
      <c r="A3" s="8" t="s">
        <v>63</v>
      </c>
      <c r="B3" s="2" t="s">
        <v>67</v>
      </c>
      <c r="C3" s="8">
        <v>1965</v>
      </c>
      <c r="D3" s="8">
        <v>0</v>
      </c>
      <c r="E3" s="8">
        <v>0</v>
      </c>
      <c r="F3" s="8">
        <v>0</v>
      </c>
      <c r="G3" s="2">
        <f t="shared" ref="G3" si="0">SUM(C3:F3)</f>
        <v>1965</v>
      </c>
    </row>
    <row r="4" spans="1:7" ht="45" x14ac:dyDescent="0.25">
      <c r="A4" t="s">
        <v>65</v>
      </c>
      <c r="B4" s="2" t="s">
        <v>66</v>
      </c>
      <c r="C4" s="8">
        <v>275</v>
      </c>
      <c r="D4" s="8">
        <v>0</v>
      </c>
      <c r="E4" s="8">
        <v>0</v>
      </c>
      <c r="F4" s="8">
        <v>200</v>
      </c>
      <c r="G4" s="13">
        <f>SUM(C4:F4)</f>
        <v>475</v>
      </c>
    </row>
    <row r="5" spans="1:7" x14ac:dyDescent="0.25">
      <c r="A5" s="8" t="s">
        <v>28</v>
      </c>
      <c r="B5" s="11" t="s">
        <v>32</v>
      </c>
      <c r="C5" s="10">
        <f>SUM(C3:C4)</f>
        <v>2240</v>
      </c>
      <c r="D5" s="10">
        <f>SUBTOTAL(109,Table25678910[General Education Development Total])</f>
        <v>0</v>
      </c>
      <c r="E5" s="10">
        <f>SUBTOTAL(109,Table25678910[Certificate of Completion Total])</f>
        <v>0</v>
      </c>
      <c r="F5" s="10">
        <f>SUBTOTAL(109,Table25678910[Grade Eleven or Twelve Transcript Total])</f>
        <v>200</v>
      </c>
      <c r="G5" s="10">
        <f>SUM(G3:G4)</f>
        <v>2440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34ED83EA0B5E468033F72E96A6CA4D" ma:contentTypeVersion="22" ma:contentTypeDescription="Create a new document." ma:contentTypeScope="" ma:versionID="3cd3092c8d9117bc80c950364b810eb8">
  <xsd:schema xmlns:xsd="http://www.w3.org/2001/XMLSchema" xmlns:xs="http://www.w3.org/2001/XMLSchema" xmlns:p="http://schemas.microsoft.com/office/2006/metadata/properties" xmlns:ns2="f89dec18-d0c2-45d2-8a15-31051f2519f8" xmlns:ns3="1aae30ff-d7bc-47e3-882e-cd3423d00d62" targetNamespace="http://schemas.microsoft.com/office/2006/metadata/properties" ma:root="true" ma:fieldsID="c58958329054f5bdf652207adf6c1a27" ns2:_="" ns3:_="">
    <xsd:import namespace="f89dec18-d0c2-45d2-8a15-31051f2519f8"/>
    <xsd:import namespace="1aae30ff-d7bc-47e3-882e-cd3423d00d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FileLocation" minOccurs="0"/>
                <xsd:element ref="ns2:b84728bc-ac87-4a88-8ddb-0599abd5569eCountryOrRegion" minOccurs="0"/>
                <xsd:element ref="ns2:b84728bc-ac87-4a88-8ddb-0599abd5569eState" minOccurs="0"/>
                <xsd:element ref="ns2:b84728bc-ac87-4a88-8ddb-0599abd5569eCity" minOccurs="0"/>
                <xsd:element ref="ns2:b84728bc-ac87-4a88-8ddb-0599abd5569ePostalCode" minOccurs="0"/>
                <xsd:element ref="ns2:b84728bc-ac87-4a88-8ddb-0599abd5569eStreet" minOccurs="0"/>
                <xsd:element ref="ns2:b84728bc-ac87-4a88-8ddb-0599abd5569eGeoLoc" minOccurs="0"/>
                <xsd:element ref="ns2:b84728bc-ac87-4a88-8ddb-0599abd5569eDispName" minOccurs="0"/>
                <xsd:element ref="ns2:Link" minOccurs="0"/>
                <xsd:element ref="ns2:Opened_x0020_By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dec18-d0c2-45d2-8a15-31051f2519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FileLocation" ma:index="19" nillable="true" ma:displayName="File Location" ma:format="Dropdown" ma:internalName="FileLocation">
      <xsd:simpleType>
        <xsd:restriction base="dms:Unknown"/>
      </xsd:simpleType>
    </xsd:element>
    <xsd:element name="b84728bc-ac87-4a88-8ddb-0599abd5569eCountryOrRegion" ma:index="20" nillable="true" ma:displayName="File Location: Country/Region" ma:internalName="CountryOrRegion" ma:readOnly="true">
      <xsd:simpleType>
        <xsd:restriction base="dms:Text"/>
      </xsd:simpleType>
    </xsd:element>
    <xsd:element name="b84728bc-ac87-4a88-8ddb-0599abd5569eState" ma:index="21" nillable="true" ma:displayName="File Location: State" ma:internalName="State" ma:readOnly="true">
      <xsd:simpleType>
        <xsd:restriction base="dms:Text"/>
      </xsd:simpleType>
    </xsd:element>
    <xsd:element name="b84728bc-ac87-4a88-8ddb-0599abd5569eCity" ma:index="22" nillable="true" ma:displayName="File Location: City" ma:internalName="City" ma:readOnly="true">
      <xsd:simpleType>
        <xsd:restriction base="dms:Text"/>
      </xsd:simpleType>
    </xsd:element>
    <xsd:element name="b84728bc-ac87-4a88-8ddb-0599abd5569ePostalCode" ma:index="23" nillable="true" ma:displayName="File Location: Postal Code" ma:internalName="PostalCode" ma:readOnly="true">
      <xsd:simpleType>
        <xsd:restriction base="dms:Text"/>
      </xsd:simpleType>
    </xsd:element>
    <xsd:element name="b84728bc-ac87-4a88-8ddb-0599abd5569eStreet" ma:index="24" nillable="true" ma:displayName="File Location: Street" ma:internalName="Street" ma:readOnly="true">
      <xsd:simpleType>
        <xsd:restriction base="dms:Text"/>
      </xsd:simpleType>
    </xsd:element>
    <xsd:element name="b84728bc-ac87-4a88-8ddb-0599abd5569eGeoLoc" ma:index="25" nillable="true" ma:displayName="File Location: Coordinates" ma:internalName="GeoLoc" ma:readOnly="true">
      <xsd:simpleType>
        <xsd:restriction base="dms:Unknown"/>
      </xsd:simpleType>
    </xsd:element>
    <xsd:element name="b84728bc-ac87-4a88-8ddb-0599abd5569eDispName" ma:index="26" nillable="true" ma:displayName="File Location: Name" ma:internalName="DispName" ma:readOnly="true">
      <xsd:simpleType>
        <xsd:restriction base="dms:Text"/>
      </xsd:simpleType>
    </xsd:element>
    <xsd:element name="Link" ma:index="27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Opened_x0020_By" ma:index="28" nillable="true" ma:displayName="Opened By" ma:description="Opened By" ma:list="UserInfo" ma:SharePointGroup="0" ma:internalName="Open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e30ff-d7bc-47e3-882e-cd3423d00d6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ened_x0020_By xmlns="f89dec18-d0c2-45d2-8a15-31051f2519f8">
      <UserInfo>
        <DisplayName/>
        <AccountId xsi:nil="true"/>
        <AccountType/>
      </UserInfo>
    </Opened_x0020_By>
    <FileLocation xmlns="f89dec18-d0c2-45d2-8a15-31051f2519f8" xsi:nil="true"/>
    <Link xmlns="f89dec18-d0c2-45d2-8a15-31051f2519f8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12BA8F39-9815-4A81-AC02-4E330DB7AA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dec18-d0c2-45d2-8a15-31051f2519f8"/>
    <ds:schemaRef ds:uri="1aae30ff-d7bc-47e3-882e-cd3423d00d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50ACBE-C2D9-492F-BB40-F22FB8D19D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4A6852-1102-46DE-97C9-D561DC4CA113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f89dec18-d0c2-45d2-8a15-31051f2519f8"/>
    <ds:schemaRef ds:uri="http://schemas.microsoft.com/office/infopath/2007/PartnerControls"/>
    <ds:schemaRef ds:uri="http://schemas.openxmlformats.org/package/2006/metadata/core-properties"/>
    <ds:schemaRef ds:uri="1aae30ff-d7bc-47e3-882e-cd3423d00d6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County Totals</vt:lpstr>
      <vt:lpstr>Alameda</vt:lpstr>
      <vt:lpstr>Contra Costa</vt:lpstr>
      <vt:lpstr>Humboldt</vt:lpstr>
      <vt:lpstr>Kern</vt:lpstr>
      <vt:lpstr>Los Angeles</vt:lpstr>
      <vt:lpstr>Monterey</vt:lpstr>
      <vt:lpstr>Napa</vt:lpstr>
      <vt:lpstr>Orange</vt:lpstr>
      <vt:lpstr>Riverside</vt:lpstr>
      <vt:lpstr>San Bernardino</vt:lpstr>
      <vt:lpstr>San Diego</vt:lpstr>
      <vt:lpstr>Santa Barbara</vt:lpstr>
      <vt:lpstr>Stanislaus</vt:lpstr>
      <vt:lpstr>Tulare</vt:lpstr>
      <vt:lpstr>Ventura</vt:lpstr>
      <vt:lpstr>Yolo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Seal of Civic Engagement Participation Data - Professional Learning (Dept of Education)</dc:title>
  <dc:subject>This spreadsheet provides county, district, and school participation information and language totals for the 2020-21 California State Seal of Civic Engagement program.</dc:subject>
  <dc:creator/>
  <cp:lastModifiedBy>Christopher Slaven</cp:lastModifiedBy>
  <dcterms:created xsi:type="dcterms:W3CDTF">2019-08-12T22:55:56Z</dcterms:created>
  <dcterms:modified xsi:type="dcterms:W3CDTF">2024-06-05T15:57:20Z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0x0101003534ED83EA0B5E468033F72E96A6CA4D</vt:lpwstr>
  </property>
</Properties>
</file>