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0741FC2B-D6B8-4823-B3C9-88E4C7B52B4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2-23 P1" sheetId="9" r:id="rId1"/>
    <sheet name="21-22 AN" sheetId="8" r:id="rId2"/>
    <sheet name="20-21 AN R2" sheetId="6" r:id="rId3"/>
  </sheets>
  <definedNames>
    <definedName name="Z_399D2AEE_63C3_4E2E_8B97_E45281082497_.wvu.FilterData" localSheetId="2" hidden="1">'20-21 AN R2'!$A$5:$N$5</definedName>
    <definedName name="Z_399D2AEE_63C3_4E2E_8B97_E45281082497_.wvu.FilterData" localSheetId="1" hidden="1">'21-22 AN'!$A$5:$N$5</definedName>
    <definedName name="Z_399D2AEE_63C3_4E2E_8B97_E45281082497_.wvu.FilterData" localSheetId="0" hidden="1">'22-23 P1'!$A$5:$N$5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9" l="1"/>
  <c r="N25" i="9" l="1"/>
  <c r="M25" i="9"/>
  <c r="L25" i="9"/>
  <c r="K25" i="9"/>
  <c r="J25" i="9"/>
  <c r="I26" i="8" l="1"/>
  <c r="J26" i="8"/>
  <c r="K26" i="8"/>
  <c r="L26" i="8"/>
  <c r="M26" i="8"/>
  <c r="N26" i="8"/>
  <c r="N25" i="6" l="1"/>
  <c r="M25" i="6"/>
  <c r="L25" i="6"/>
  <c r="K25" i="6"/>
  <c r="J25" i="6"/>
  <c r="I25" i="6"/>
</calcChain>
</file>

<file path=xl/sharedStrings.xml><?xml version="1.0" encoding="utf-8"?>
<sst xmlns="http://schemas.openxmlformats.org/spreadsheetml/2006/main" count="533" uniqueCount="150">
  <si>
    <t>Prepared by:</t>
  </si>
  <si>
    <t>California Department of Education</t>
  </si>
  <si>
    <t>School Fiscal Services Division</t>
  </si>
  <si>
    <t>05</t>
  </si>
  <si>
    <t>10058</t>
  </si>
  <si>
    <t>09</t>
  </si>
  <si>
    <t>10090</t>
  </si>
  <si>
    <t>20</t>
  </si>
  <si>
    <t>10207</t>
  </si>
  <si>
    <t>21</t>
  </si>
  <si>
    <t>10215</t>
  </si>
  <si>
    <t>31</t>
  </si>
  <si>
    <t>10314</t>
  </si>
  <si>
    <t>33</t>
  </si>
  <si>
    <t>10330</t>
  </si>
  <si>
    <t>39</t>
  </si>
  <si>
    <t>10397</t>
  </si>
  <si>
    <t>43</t>
  </si>
  <si>
    <t>10439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</si>
  <si>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</si>
  <si>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</si>
  <si>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</si>
  <si>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</si>
  <si>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</si>
  <si>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</si>
  <si>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</si>
  <si>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</si>
  <si>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</si>
  <si>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</si>
  <si>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</si>
  <si>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Calaveras County Office of Education</t>
  </si>
  <si>
    <t>0530154</t>
  </si>
  <si>
    <t>Mountain Oaks</t>
  </si>
  <si>
    <t>0527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</si>
  <si>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</si>
  <si>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</si>
  <si>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</si>
  <si>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</si>
  <si>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</si>
  <si>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</si>
  <si>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</si>
  <si>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</si>
  <si>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</si>
  <si>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</si>
  <si>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</si>
  <si>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</si>
  <si>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</si>
  <si>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</si>
  <si>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</si>
  <si>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</si>
  <si>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</si>
  <si>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</si>
  <si>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</si>
  <si>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</si>
  <si>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</si>
  <si>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</si>
  <si>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</si>
  <si>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</si>
  <si>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</si>
  <si>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</si>
  <si>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</si>
  <si>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</si>
  <si>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</si>
  <si>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1366</t>
  </si>
  <si>
    <t>San Joaquin County Office of Education</t>
  </si>
  <si>
    <t>0120717</t>
  </si>
  <si>
    <t>one.Charter</t>
  </si>
  <si>
    <t>1146</t>
  </si>
  <si>
    <t>Stanislaus County Office of Education</t>
  </si>
  <si>
    <t>0129023</t>
  </si>
  <si>
    <t>Stanislaus Alternative Charter</t>
  </si>
  <si>
    <t>1607</t>
  </si>
  <si>
    <t>Santa Clara County Office of Education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</si>
  <si>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</si>
  <si>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</si>
  <si>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</si>
  <si>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</si>
  <si>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</si>
  <si>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</si>
  <si>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</si>
  <si>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</si>
  <si>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</si>
  <si>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</si>
  <si>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</si>
  <si>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1888</t>
  </si>
  <si>
    <t>07</t>
  </si>
  <si>
    <t>10074</t>
  </si>
  <si>
    <t>Contra Costa County Office of Education</t>
  </si>
  <si>
    <t>0730614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</si>
  <si>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</si>
  <si>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</si>
  <si>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</si>
  <si>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</si>
  <si>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</si>
  <si>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</si>
  <si>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</si>
  <si>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</si>
  <si>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</si>
  <si>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</si>
  <si>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</si>
  <si>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</si>
  <si>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</si>
  <si>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</si>
  <si>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</si>
  <si>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</si>
  <si>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</si>
  <si>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</si>
  <si>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</si>
  <si>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</si>
  <si>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Trinity County Office of Education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</si>
  <si>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</si>
  <si>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</si>
  <si>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</si>
  <si>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</si>
  <si>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</si>
  <si>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</si>
  <si>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</si>
  <si>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</si>
  <si>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</si>
  <si>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Leadership Military Academy</t>
  </si>
  <si>
    <t>51</t>
  </si>
  <si>
    <t>10512</t>
  </si>
  <si>
    <t>Sutter County Office of Education</t>
  </si>
  <si>
    <t>0140152</t>
  </si>
  <si>
    <t>Pathways Charter Academy</t>
  </si>
  <si>
    <t>2089</t>
  </si>
  <si>
    <t>54</t>
  </si>
  <si>
    <t>10546</t>
  </si>
  <si>
    <t>Tulare County Office of Education</t>
  </si>
  <si>
    <t>0124057</t>
  </si>
  <si>
    <t>Valley Life Charter</t>
  </si>
  <si>
    <t>1293</t>
  </si>
  <si>
    <t>Enrollment and Unduplicated Pupil Count data reflects data submitted by charter schools as part of the 2020–21 Fall 1 CALPADS submission through the amendment window (February 4, 2021). The enrollment and Unduplicated Pupil Counts are transferred to the COE and included in the COE’s Unduplicated Pupil Percentage.</t>
  </si>
  <si>
    <t>2022–23 First Principal (P-1) Apportionment</t>
  </si>
  <si>
    <t>TOTAL</t>
  </si>
  <si>
    <t>February 2023</t>
  </si>
  <si>
    <t>Enrollment and Unduplicated Pupil Count data reflects data submitted by charter schools as part of the 2022–23 Fall 1 CALPADS submission (December 16, 2022). The enrollment and Unduplicated Pupil Counts are transferred to the COE and included in the COE’s Unduplicated Pupil Percentage.</t>
  </si>
  <si>
    <t>2020–21 Second Annual Recertification (AN R2)</t>
  </si>
  <si>
    <t>Enrollment and Unduplicated Pupil Count data reflects data submitted by charter schools as part of the 2021–22 Fall 1 CALPADS submission through the amendment window (February 11, 2022). The enrollment and Unduplicated Pupil Counts are transferred to the COE and included in the COE’s Unduplicated Pupil Percentage.</t>
  </si>
  <si>
    <t>08</t>
  </si>
  <si>
    <t>10082</t>
  </si>
  <si>
    <t>Del Norte County Office of Education</t>
  </si>
  <si>
    <t>0830059</t>
  </si>
  <si>
    <t>Castle Rock</t>
  </si>
  <si>
    <t>0358</t>
  </si>
  <si>
    <t>5030234</t>
  </si>
  <si>
    <t>Valley College High</t>
  </si>
  <si>
    <t>0172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</si>
  <si>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</si>
  <si>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t>2021–22 Annual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</si>
</sst>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0">
    <xf numFmtId="0" fontId="0" fillId="0" borderId="0" applyNumberFormat="0" applyFont="0" applyFill="0" applyBorder="0" applyAlignment="0" applyProtection="0"/>
    <xf numFmtId="0" fontId="4" fillId="0" borderId="0" applyNumberFormat="0" applyFill="0" applyAlignment="0" applyProtection="0"/>
    <xf numFmtId="0" fontId="13" fillId="0" borderId="0" applyNumberFormat="0" applyFill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Border="0" applyAlignment="0" applyProtection="0"/>
    <xf numFmtId="0" fontId="2" fillId="2" borderId="1" applyNumberFormat="0" applyProtection="0">
      <alignment horizontal="center" wrapText="1"/>
    </xf>
    <xf numFmtId="0" fontId="4" fillId="0" borderId="0" applyNumberFormat="0" applyFill="0" applyBorder="0" applyAlignment="0" applyProtection="0">
      <alignment horizontal="left"/>
    </xf>
    <xf numFmtId="0" fontId="1" fillId="0" borderId="0"/>
    <xf numFmtId="0" fontId="11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49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left"/>
    </xf>
    <xf numFmtId="49" fontId="0" fillId="0" borderId="0" xfId="0" quotePrefix="1" applyNumberFormat="1" applyFont="1" applyAlignment="1">
      <alignment horizontal="left"/>
    </xf>
    <xf numFmtId="0" fontId="0" fillId="0" borderId="0" xfId="0" applyNumberFormat="1" applyFont="1"/>
    <xf numFmtId="49" fontId="2" fillId="2" borderId="2" xfId="6" applyNumberFormat="1" applyBorder="1" applyProtection="1">
      <alignment horizontal="center" wrapText="1"/>
    </xf>
    <xf numFmtId="49" fontId="2" fillId="2" borderId="2" xfId="6" applyNumberFormat="1" applyBorder="1">
      <alignment horizontal="center" wrapText="1"/>
    </xf>
    <xf numFmtId="3" fontId="2" fillId="2" borderId="2" xfId="6" applyNumberFormat="1" applyBorder="1">
      <alignment horizontal="center" wrapText="1"/>
    </xf>
    <xf numFmtId="43" fontId="0" fillId="0" borderId="0" xfId="0" applyNumberFormat="1" applyFont="1"/>
    <xf numFmtId="41" fontId="0" fillId="0" borderId="0" xfId="0" applyNumberFormat="1" applyFont="1"/>
    <xf numFmtId="49" fontId="2" fillId="2" borderId="2" xfId="0" applyNumberFormat="1" applyFont="1" applyFill="1" applyBorder="1" applyAlignment="1" applyProtection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1" fontId="7" fillId="0" borderId="0" xfId="0" applyNumberFormat="1" applyFont="1"/>
    <xf numFmtId="0" fontId="12" fillId="0" borderId="0" xfId="1" applyFont="1" applyAlignment="1">
      <alignment horizontal="left"/>
    </xf>
    <xf numFmtId="43" fontId="7" fillId="0" borderId="0" xfId="0" applyNumberFormat="1" applyFont="1"/>
    <xf numFmtId="164" fontId="0" fillId="0" borderId="0" xfId="0" applyNumberFormat="1" applyFont="1"/>
    <xf numFmtId="0" fontId="0" fillId="0" borderId="0" xfId="0" applyNumberFormat="1" applyFont="1" applyAlignment="1">
      <alignment horizontal="left" vertical="center"/>
    </xf>
    <xf numFmtId="0" fontId="3" fillId="0" borderId="0" xfId="5" applyNumberFormat="1" applyFill="1" applyBorder="1" applyAlignment="1" applyProtection="1"/>
    <xf numFmtId="49" fontId="3" fillId="0" borderId="0" xfId="5" applyNumberFormat="1" applyFill="1" applyBorder="1" applyAlignment="1" applyProtection="1"/>
    <xf numFmtId="43" fontId="3" fillId="0" borderId="0" xfId="5" applyNumberFormat="1"/>
    <xf numFmtId="41" fontId="3" fillId="0" borderId="0" xfId="5" applyNumberFormat="1"/>
    <xf numFmtId="0" fontId="3" fillId="0" borderId="0" xfId="5" applyNumberFormat="1" applyFill="1" applyBorder="1" applyAlignment="1" applyProtection="1">
      <alignment horizontal="right"/>
    </xf>
    <xf numFmtId="0" fontId="3" fillId="0" borderId="0" xfId="5" applyNumberFormat="1" applyFill="1" applyAlignment="1" applyProtection="1"/>
    <xf numFmtId="49" fontId="3" fillId="0" borderId="0" xfId="5" applyNumberFormat="1" applyFill="1" applyAlignment="1" applyProtection="1"/>
    <xf numFmtId="0" fontId="3" fillId="0" borderId="0" xfId="5" applyNumberFormat="1" applyFill="1" applyAlignment="1" applyProtection="1">
      <alignment horizontal="right"/>
    </xf>
    <xf numFmtId="0" fontId="6" fillId="0" borderId="0" xfId="0" applyFont="1" applyAlignment="1">
      <alignment wrapText="1"/>
    </xf>
    <xf numFmtId="0" fontId="0" fillId="0" borderId="0" xfId="0" applyNumberFormat="1" applyFont="1" applyAlignment="1">
      <alignment wrapText="1"/>
    </xf>
    <xf numFmtId="0" fontId="14" fillId="0" borderId="0" xfId="2" applyNumberFormat="1" applyFont="1" applyAlignment="1">
      <alignment horizontal="left" vertical="center"/>
    </xf>
    <xf numFmtId="0" fontId="12" fillId="0" borderId="0" xfId="2" applyFont="1" applyAlignment="1">
      <alignment horizontal="left"/>
    </xf>
    <xf numFmtId="0" fontId="5" fillId="0" borderId="0" xfId="3" applyNumberFormat="1" applyAlignment="1">
      <alignment horizontal="left" vertical="center"/>
    </xf>
  </cellXfs>
  <cellStyles count="10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8" xr:uid="{B4546A2F-79FB-4A6F-AEB4-FCE712F40F30}"/>
    <cellStyle name="Normal 2 2" xfId="9" xr:uid="{2D755659-5141-44B8-8CCF-20C31A4E60AD}"/>
    <cellStyle name="PAS Table Header" xfId="6" xr:uid="{00000000-0005-0000-0000-000005000000}"/>
    <cellStyle name="PAS Totals" xfId="7" xr:uid="{00000000-0005-0000-0000-000007000000}"/>
    <cellStyle name="Total" xfId="5" builtinId="25" customBuiltin="1"/>
  </cellStyles>
  <dxfs count="86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85"/>
      <tableStyleElement type="headerRow" dxfId="84"/>
      <tableStyleElement type="totalRow" dxfId="83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23" displayName="Table123" ref="A5:N25" totalsRowCount="1" headerRowDxfId="82" dataDxfId="81" headerRowCellStyle="PAS Table Header" dataCellStyle="Normal" totalsRowCellStyle="Total">
  <autoFilter ref="A5:N2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5">
    <sortCondition ref="A6:A25"/>
    <sortCondition ref="B6:B25"/>
  </sortState>
  <tableColumns count="14">
    <tableColumn id="1" xr3:uid="{00000000-0010-0000-0000-000001000000}" name="Receiving COE County Code" totalsRowLabel="TOTAL" totalsRowDxfId="80" dataCellStyle="Normal" totalsRowCellStyle="Total"/>
    <tableColumn id="2" xr3:uid="{00000000-0010-0000-0000-000002000000}" name="Receiving COE District Code" dataDxfId="79" totalsRowDxfId="78" dataCellStyle="Normal" totalsRowCellStyle="Total"/>
    <tableColumn id="3" xr3:uid="{00000000-0010-0000-0000-000003000000}" name="Receiving COE Name" dataDxfId="77" totalsRowDxfId="76" dataCellStyle="Normal" totalsRowCellStyle="Total"/>
    <tableColumn id="4" xr3:uid="{00000000-0010-0000-0000-000004000000}" name="Transferring Charter County Code" dataDxfId="75" totalsRowDxfId="74" dataCellStyle="Normal" totalsRowCellStyle="Total"/>
    <tableColumn id="5" xr3:uid="{00000000-0010-0000-0000-000005000000}" name="Transferring Charter District Code" dataDxfId="73" totalsRowDxfId="72" dataCellStyle="Normal" totalsRowCellStyle="Total"/>
    <tableColumn id="6" xr3:uid="{00000000-0010-0000-0000-000006000000}" name="Transferring Charter School Code" dataDxfId="71" totalsRowDxfId="70" dataCellStyle="Normal" totalsRowCellStyle="Total"/>
    <tableColumn id="7" xr3:uid="{00000000-0010-0000-0000-000007000000}" name="Transferring Charter School Name" dataDxfId="69" totalsRowDxfId="68" dataCellStyle="Normal" totalsRowCellStyle="Total"/>
    <tableColumn id="8" xr3:uid="{00000000-0010-0000-0000-000008000000}" name="Transferring Charter Number" dataDxfId="67" totalsRowDxfId="66" dataCellStyle="Normal" totalsRowCellStyle="Total"/>
    <tableColumn id="13" xr3:uid="{00000000-0010-0000-0000-00000D000000}" name="Probation Referred, On Probation or Parole, Expelled pursuant to EC 48915(a) or (c) [EC 2574(c)(4)(A)] ADA" totalsRowFunction="sum" dataDxfId="65" totalsRowDxfId="64" dataCellStyle="Normal" totalsRowCellStyle="Total"/>
    <tableColumn id="9" xr3:uid="{00000000-0010-0000-0000-000009000000}" name="COE-Funded Charter School Non-Juvenile Court Enrollment" totalsRowFunction="sum" dataDxfId="63" totalsRowDxfId="62" dataCellStyle="Normal" totalsRowCellStyle="Total"/>
    <tableColumn id="10" xr3:uid="{00000000-0010-0000-0000-00000A000000}" name="COE-Funded Charter School Non-Juvenile Court Unduplicated FRPM/EL/Foster Count" totalsRowFunction="sum" dataDxfId="61" totalsRowDxfId="60" dataCellStyle="Normal" totalsRowCellStyle="Total"/>
    <tableColumn id="14" xr3:uid="{00000000-0010-0000-0000-00000E000000}" name="Juvenile Halls, Homes and Camps [EC 14057(b) and 14058] ADA" totalsRowFunction="sum" dataDxfId="59" totalsRowDxfId="58" dataCellStyle="Normal" totalsRowCellStyle="Total"/>
    <tableColumn id="11" xr3:uid="{00000000-0010-0000-0000-00000B000000}" name="COE-Funded Charter School Juvenile Court Enrollment" totalsRowFunction="sum" dataDxfId="57" totalsRowDxfId="56" dataCellStyle="Normal" totalsRowCellStyle="Total"/>
    <tableColumn id="12" xr3:uid="{00000000-0010-0000-0000-00000C000000}" name="COE-Funded Charter School Juvenile Court Unduplicated FRPM/EL/Foster Count" totalsRowFunction="sum" dataDxfId="55" totalsRowDxfId="54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A5:N26" totalsRowCount="1" headerRowDxfId="53" dataDxfId="52" headerRowCellStyle="PAS Table Header" dataCellStyle="Normal" totalsRowCellStyle="Total">
  <autoFilter ref="A5:N2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100-000001000000}" name="Receiving COE County Code" totalsRowLabel="TOTAL" dataDxfId="51" totalsRowDxfId="50" dataCellStyle="Normal" totalsRowCellStyle="Total"/>
    <tableColumn id="2" xr3:uid="{00000000-0010-0000-0100-000002000000}" name="Receiving COE District Code" dataDxfId="49" totalsRowDxfId="48" dataCellStyle="Normal" totalsRowCellStyle="Total"/>
    <tableColumn id="3" xr3:uid="{00000000-0010-0000-0100-000003000000}" name="Receiving COE Name" dataDxfId="47" totalsRowDxfId="46" dataCellStyle="Normal" totalsRowCellStyle="Total"/>
    <tableColumn id="4" xr3:uid="{00000000-0010-0000-0100-000004000000}" name="Transferring Charter County Code" dataDxfId="45" totalsRowDxfId="44" dataCellStyle="Normal" totalsRowCellStyle="Total"/>
    <tableColumn id="5" xr3:uid="{00000000-0010-0000-0100-000005000000}" name="Transferring Charter District Code" dataDxfId="43" totalsRowDxfId="42" dataCellStyle="Normal" totalsRowCellStyle="Total"/>
    <tableColumn id="6" xr3:uid="{00000000-0010-0000-0100-000006000000}" name="Transferring Charter School Code" dataDxfId="41" totalsRowDxfId="40" dataCellStyle="Normal" totalsRowCellStyle="Total"/>
    <tableColumn id="7" xr3:uid="{00000000-0010-0000-0100-000007000000}" name="Transferring Charter School Name" dataDxfId="39" totalsRowDxfId="38" dataCellStyle="Normal" totalsRowCellStyle="Total"/>
    <tableColumn id="8" xr3:uid="{00000000-0010-0000-0100-000008000000}" name="Transferring Charter Number" dataDxfId="37" totalsRowDxfId="36" dataCellStyle="Normal" totalsRowCellStyle="Total"/>
    <tableColumn id="13" xr3:uid="{00000000-0010-0000-0100-00000D000000}" name="Probation Referred, On Probation or Parole, Expelled pursuant to EC 48915(a) or (c) [EC 2574(c)(4)(A)] ADA" totalsRowFunction="sum" dataDxfId="35" totalsRowDxfId="34" dataCellStyle="Normal" totalsRowCellStyle="Total"/>
    <tableColumn id="9" xr3:uid="{00000000-0010-0000-0100-000009000000}" name="COE-Funded Charter School Non-Juvenile Court Enrollment" totalsRowFunction="sum" dataDxfId="33" totalsRowDxfId="32" dataCellStyle="Normal" totalsRowCellStyle="Total"/>
    <tableColumn id="10" xr3:uid="{00000000-0010-0000-0100-00000A000000}" name="COE-Funded Charter School Non-Juvenile Court Unduplicated FRPM/EL/Foster Count" totalsRowFunction="sum" dataDxfId="31" totalsRowDxfId="30" dataCellStyle="Normal" totalsRowCellStyle="Total"/>
    <tableColumn id="14" xr3:uid="{00000000-0010-0000-0100-00000E000000}" name="Juvenile Halls, Homes and Camps [EC 14057(b) and 14058] ADA" totalsRowFunction="sum" dataDxfId="29" totalsRowDxfId="28" dataCellStyle="Normal" totalsRowCellStyle="Total"/>
    <tableColumn id="11" xr3:uid="{00000000-0010-0000-0100-00000B000000}" name="COE-Funded Charter School Juvenile Court Enrollment" totalsRowFunction="sum" dataDxfId="27" totalsRowDxfId="26" dataCellStyle="Normal" totalsRowCellStyle="Total"/>
    <tableColumn id="12" xr3:uid="{00000000-0010-0000-0100-00000C000000}" name="COE-Funded Charter School Juvenile Court Unduplicated FRPM/EL/Foster Count" totalsRowFunction="sum" dataDxfId="25" totalsRowDxfId="24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5" totalsRowCount="1" headerRowDxfId="23" headerRowCellStyle="PAS Table Header" dataCellStyle="Normal" totalsRowCellStyle="Total">
  <autoFilter ref="A5:N2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200-000001000000}" name="Receiving COE County Code" totalsRowLabel="TOTAL" dataDxfId="22" totalsRowDxfId="21" dataCellStyle="Normal" totalsRowCellStyle="Total"/>
    <tableColumn id="2" xr3:uid="{00000000-0010-0000-0200-000002000000}" name="Receiving COE District Code" totalsRowDxfId="20" dataCellStyle="Normal" totalsRowCellStyle="Total"/>
    <tableColumn id="3" xr3:uid="{00000000-0010-0000-0200-000003000000}" name="Receiving COE Name" dataDxfId="19" totalsRowDxfId="18" dataCellStyle="Normal" totalsRowCellStyle="Total"/>
    <tableColumn id="4" xr3:uid="{00000000-0010-0000-0200-000004000000}" name="Transferring Charter County Code" totalsRowDxfId="17" dataCellStyle="Normal" totalsRowCellStyle="Total"/>
    <tableColumn id="5" xr3:uid="{00000000-0010-0000-0200-000005000000}" name="Transferring Charter District Code" totalsRowDxfId="16" dataCellStyle="Normal" totalsRowCellStyle="Total"/>
    <tableColumn id="6" xr3:uid="{00000000-0010-0000-0200-000006000000}" name="Transferring Charter School Code" totalsRowDxfId="15" dataCellStyle="Normal" totalsRowCellStyle="Total"/>
    <tableColumn id="7" xr3:uid="{00000000-0010-0000-0200-000007000000}" name="Transferring Charter School Name" dataDxfId="14" totalsRowDxfId="13" dataCellStyle="Normal" totalsRowCellStyle="Total"/>
    <tableColumn id="8" xr3:uid="{00000000-0010-0000-0200-000008000000}" name="Transferring Charter Number" totalsRowDxfId="12" dataCellStyle="Normal" totalsRowCellStyle="Total"/>
    <tableColumn id="13" xr3:uid="{00000000-0010-0000-0200-00000D000000}" name="Probation Referred, On Probation or Parole, Expelled pursuant to EC 48915(a) or (c) [EC 2574(c)(4)(A)] ADA" totalsRowFunction="sum" dataDxfId="11" totalsRowDxfId="10" dataCellStyle="Normal" totalsRowCellStyle="Total"/>
    <tableColumn id="9" xr3:uid="{00000000-0010-0000-0200-000009000000}" name="COE-Funded Charter School Non-Juvenile Court Enrollment" totalsRowFunction="sum" dataDxfId="9" totalsRowDxfId="8" dataCellStyle="Normal" totalsRowCellStyle="Total"/>
    <tableColumn id="10" xr3:uid="{00000000-0010-0000-0200-00000A000000}" name="COE-Funded Charter School Non-Juvenile Court Unduplicated FRPM/EL/Foster Count" totalsRowFunction="sum" dataDxfId="7" totalsRowDxfId="6" dataCellStyle="Normal" totalsRowCellStyle="Total"/>
    <tableColumn id="14" xr3:uid="{00000000-0010-0000-0200-00000E000000}" name="Juvenile Halls, Homes and Camps [EC 14057(b) and 14058] ADA" totalsRowFunction="sum" dataDxfId="5" totalsRowDxfId="4" dataCellStyle="Normal" totalsRowCellStyle="Total"/>
    <tableColumn id="11" xr3:uid="{00000000-0010-0000-0200-00000B000000}" name="COE-Funded Charter School Juvenile Court Enrollment" totalsRowFunction="sum" dataDxfId="3" totalsRowDxfId="2" dataCellStyle="Normal" totalsRowCellStyle="Total"/>
    <tableColumn id="12" xr3:uid="{00000000-0010-0000-0200-00000C000000}" name="COE-Funded Charter School Juvenile Court Unduplicated FRPM/EL/Foster Count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23046875" defaultRowHeight="15.5" x14ac:dyDescent="0.35"/>
  <cols>
    <col min="1" max="1" width="11.765625" style="9" customWidth="1"/>
    <col min="2" max="2" width="12" style="9" customWidth="1"/>
    <col min="3" max="3" width="35.69140625" style="9" customWidth="1"/>
    <col min="4" max="4" width="12.23046875" style="9" bestFit="1" customWidth="1"/>
    <col min="5" max="5" width="12.23046875" style="9" customWidth="1"/>
    <col min="6" max="6" width="12.69140625" style="9" customWidth="1"/>
    <col min="7" max="7" width="41" style="9" bestFit="1" customWidth="1"/>
    <col min="8" max="8" width="12.765625" style="9" customWidth="1"/>
    <col min="9" max="9" width="22.765625" style="9" customWidth="1"/>
    <col min="10" max="10" width="15.53515625" style="10" bestFit="1" customWidth="1"/>
    <col min="11" max="11" width="18.53515625" style="10" bestFit="1" customWidth="1"/>
    <col min="12" max="12" width="17.3046875" style="10" bestFit="1" customWidth="1"/>
    <col min="13" max="13" width="13.84375" style="10" bestFit="1" customWidth="1"/>
    <col min="14" max="14" width="18.53515625" style="10" customWidth="1"/>
    <col min="15" max="16384" width="12.23046875" style="10"/>
  </cols>
  <sheetData>
    <row r="1" spans="1:14" ht="18" x14ac:dyDescent="0.4">
      <c r="A1" s="22" t="s">
        <v>21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36" t="s">
        <v>133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25" t="s">
        <v>148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5" t="s">
        <v>136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7.15" customHeight="1" x14ac:dyDescent="0.35">
      <c r="A5" s="19" t="s">
        <v>22</v>
      </c>
      <c r="B5" s="19" t="s">
        <v>23</v>
      </c>
      <c r="C5" s="19" t="s">
        <v>24</v>
      </c>
      <c r="D5" s="20" t="s">
        <v>25</v>
      </c>
      <c r="E5" s="20" t="s">
        <v>26</v>
      </c>
      <c r="F5" s="20" t="s">
        <v>27</v>
      </c>
      <c r="G5" s="20" t="s">
        <v>28</v>
      </c>
      <c r="H5" s="20" t="s">
        <v>29</v>
      </c>
      <c r="I5" s="15" t="s">
        <v>117</v>
      </c>
      <c r="J5" s="16" t="s">
        <v>76</v>
      </c>
      <c r="K5" s="16" t="s">
        <v>77</v>
      </c>
      <c r="L5" s="16" t="s">
        <v>118</v>
      </c>
      <c r="M5" s="16" t="s">
        <v>78</v>
      </c>
      <c r="N5" s="16" t="s">
        <v>79</v>
      </c>
    </row>
    <row r="6" spans="1:14" s="7" customFormat="1" x14ac:dyDescent="0.35">
      <c r="A6" s="13" t="s">
        <v>80</v>
      </c>
      <c r="B6" s="13" t="s">
        <v>81</v>
      </c>
      <c r="C6" s="13" t="s">
        <v>82</v>
      </c>
      <c r="D6" s="13" t="s">
        <v>80</v>
      </c>
      <c r="E6" s="13" t="s">
        <v>81</v>
      </c>
      <c r="F6" s="13" t="s">
        <v>83</v>
      </c>
      <c r="G6" s="13" t="s">
        <v>97</v>
      </c>
      <c r="H6" s="13" t="s">
        <v>84</v>
      </c>
      <c r="I6" s="17">
        <v>6.63</v>
      </c>
      <c r="J6" s="18">
        <v>4</v>
      </c>
      <c r="K6" s="18">
        <v>3</v>
      </c>
      <c r="L6" s="17">
        <v>0</v>
      </c>
      <c r="M6" s="18">
        <v>0</v>
      </c>
      <c r="N6" s="18">
        <v>0</v>
      </c>
    </row>
    <row r="7" spans="1:14" s="7" customFormat="1" x14ac:dyDescent="0.35">
      <c r="A7" s="13" t="s">
        <v>85</v>
      </c>
      <c r="B7" s="13" t="s">
        <v>86</v>
      </c>
      <c r="C7" s="13" t="s">
        <v>87</v>
      </c>
      <c r="D7" s="13" t="s">
        <v>85</v>
      </c>
      <c r="E7" s="13" t="s">
        <v>86</v>
      </c>
      <c r="F7" s="13" t="s">
        <v>88</v>
      </c>
      <c r="G7" s="13" t="s">
        <v>110</v>
      </c>
      <c r="H7" s="13" t="s">
        <v>89</v>
      </c>
      <c r="I7" s="17">
        <v>23.580000000000002</v>
      </c>
      <c r="J7" s="18">
        <v>26</v>
      </c>
      <c r="K7" s="18">
        <v>20</v>
      </c>
      <c r="L7" s="17">
        <v>0</v>
      </c>
      <c r="M7" s="18">
        <v>0</v>
      </c>
      <c r="N7" s="18">
        <v>0</v>
      </c>
    </row>
    <row r="8" spans="1:14" s="7" customFormat="1" x14ac:dyDescent="0.35">
      <c r="A8" s="13" t="s">
        <v>139</v>
      </c>
      <c r="B8" s="13" t="s">
        <v>140</v>
      </c>
      <c r="C8" s="13" t="s">
        <v>141</v>
      </c>
      <c r="D8" s="13" t="s">
        <v>139</v>
      </c>
      <c r="E8" s="13" t="s">
        <v>140</v>
      </c>
      <c r="F8" s="13" t="s">
        <v>142</v>
      </c>
      <c r="G8" s="13" t="s">
        <v>143</v>
      </c>
      <c r="H8" s="13" t="s">
        <v>144</v>
      </c>
      <c r="I8" s="17">
        <v>0</v>
      </c>
      <c r="J8" s="18">
        <v>3</v>
      </c>
      <c r="K8" s="18">
        <v>2</v>
      </c>
      <c r="L8" s="17">
        <v>0</v>
      </c>
      <c r="M8" s="18">
        <v>0</v>
      </c>
      <c r="N8" s="18">
        <v>0</v>
      </c>
    </row>
    <row r="9" spans="1:14" s="7" customFormat="1" x14ac:dyDescent="0.35">
      <c r="A9" s="13" t="s">
        <v>5</v>
      </c>
      <c r="B9" s="13" t="s">
        <v>6</v>
      </c>
      <c r="C9" s="13" t="s">
        <v>34</v>
      </c>
      <c r="D9" s="13" t="s">
        <v>5</v>
      </c>
      <c r="E9" s="13" t="s">
        <v>6</v>
      </c>
      <c r="F9" s="13" t="s">
        <v>35</v>
      </c>
      <c r="G9" s="13" t="s">
        <v>36</v>
      </c>
      <c r="H9" s="13" t="s">
        <v>37</v>
      </c>
      <c r="I9" s="17">
        <v>113.09</v>
      </c>
      <c r="J9" s="18">
        <v>52</v>
      </c>
      <c r="K9" s="18">
        <v>22</v>
      </c>
      <c r="L9" s="17">
        <v>0</v>
      </c>
      <c r="M9" s="18">
        <v>0</v>
      </c>
      <c r="N9" s="18">
        <v>0</v>
      </c>
    </row>
    <row r="10" spans="1:14" s="7" customFormat="1" x14ac:dyDescent="0.35">
      <c r="A10" s="13" t="s">
        <v>5</v>
      </c>
      <c r="B10" s="13" t="s">
        <v>6</v>
      </c>
      <c r="C10" s="13" t="s">
        <v>34</v>
      </c>
      <c r="D10" s="13" t="s">
        <v>5</v>
      </c>
      <c r="E10" s="13" t="s">
        <v>6</v>
      </c>
      <c r="F10" s="13" t="s">
        <v>38</v>
      </c>
      <c r="G10" s="13" t="s">
        <v>39</v>
      </c>
      <c r="H10" s="13" t="s">
        <v>40</v>
      </c>
      <c r="I10" s="17">
        <v>218.98</v>
      </c>
      <c r="J10" s="18">
        <v>166</v>
      </c>
      <c r="K10" s="18">
        <v>91</v>
      </c>
      <c r="L10" s="17">
        <v>0</v>
      </c>
      <c r="M10" s="18">
        <v>0</v>
      </c>
      <c r="N10" s="18">
        <v>0</v>
      </c>
    </row>
    <row r="11" spans="1:14" s="7" customFormat="1" x14ac:dyDescent="0.35">
      <c r="A11" s="13" t="s">
        <v>5</v>
      </c>
      <c r="B11" s="13" t="s">
        <v>6</v>
      </c>
      <c r="C11" s="13" t="s">
        <v>34</v>
      </c>
      <c r="D11" s="13" t="s">
        <v>5</v>
      </c>
      <c r="E11" s="13" t="s">
        <v>6</v>
      </c>
      <c r="F11" s="13" t="s">
        <v>41</v>
      </c>
      <c r="G11" s="13" t="s">
        <v>42</v>
      </c>
      <c r="H11" s="13" t="s">
        <v>43</v>
      </c>
      <c r="I11" s="17">
        <v>0</v>
      </c>
      <c r="J11" s="18">
        <v>0</v>
      </c>
      <c r="K11" s="18">
        <v>0</v>
      </c>
      <c r="L11" s="17">
        <v>41.6</v>
      </c>
      <c r="M11" s="18">
        <v>27</v>
      </c>
      <c r="N11" s="18">
        <v>27</v>
      </c>
    </row>
    <row r="12" spans="1:14" s="7" customFormat="1" x14ac:dyDescent="0.35">
      <c r="A12" s="13" t="s">
        <v>7</v>
      </c>
      <c r="B12" s="13" t="s">
        <v>8</v>
      </c>
      <c r="C12" s="13" t="s">
        <v>90</v>
      </c>
      <c r="D12" s="13" t="s">
        <v>7</v>
      </c>
      <c r="E12" s="13" t="s">
        <v>8</v>
      </c>
      <c r="F12" s="13" t="s">
        <v>47</v>
      </c>
      <c r="G12" s="13" t="s">
        <v>48</v>
      </c>
      <c r="H12" s="13" t="s">
        <v>49</v>
      </c>
      <c r="I12" s="17">
        <v>15.14</v>
      </c>
      <c r="J12" s="18">
        <v>18</v>
      </c>
      <c r="K12" s="18">
        <v>17</v>
      </c>
      <c r="L12" s="17">
        <v>0</v>
      </c>
      <c r="M12" s="18">
        <v>0</v>
      </c>
      <c r="N12" s="18">
        <v>0</v>
      </c>
    </row>
    <row r="13" spans="1:14" s="7" customFormat="1" x14ac:dyDescent="0.35">
      <c r="A13" s="13" t="s">
        <v>9</v>
      </c>
      <c r="B13" s="13" t="s">
        <v>10</v>
      </c>
      <c r="C13" s="13" t="s">
        <v>50</v>
      </c>
      <c r="D13" s="13" t="s">
        <v>9</v>
      </c>
      <c r="E13" s="13" t="s">
        <v>10</v>
      </c>
      <c r="F13" s="13" t="s">
        <v>51</v>
      </c>
      <c r="G13" s="13" t="s">
        <v>52</v>
      </c>
      <c r="H13" s="13" t="s">
        <v>53</v>
      </c>
      <c r="I13" s="17">
        <v>11.91</v>
      </c>
      <c r="J13" s="18">
        <v>11</v>
      </c>
      <c r="K13" s="18">
        <v>7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13" t="s">
        <v>98</v>
      </c>
      <c r="B14" s="13" t="s">
        <v>99</v>
      </c>
      <c r="C14" s="13" t="s">
        <v>100</v>
      </c>
      <c r="D14" s="13" t="s">
        <v>98</v>
      </c>
      <c r="E14" s="13" t="s">
        <v>99</v>
      </c>
      <c r="F14" s="13" t="s">
        <v>101</v>
      </c>
      <c r="G14" s="13" t="s">
        <v>102</v>
      </c>
      <c r="H14" s="13" t="s">
        <v>103</v>
      </c>
      <c r="I14" s="17">
        <v>0</v>
      </c>
      <c r="J14" s="18">
        <v>1</v>
      </c>
      <c r="K14" s="18">
        <v>0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13" t="s">
        <v>11</v>
      </c>
      <c r="B15" s="13" t="s">
        <v>12</v>
      </c>
      <c r="C15" s="13" t="s">
        <v>54</v>
      </c>
      <c r="D15" s="13" t="s">
        <v>11</v>
      </c>
      <c r="E15" s="13" t="s">
        <v>12</v>
      </c>
      <c r="F15" s="13" t="s">
        <v>55</v>
      </c>
      <c r="G15" s="13" t="s">
        <v>56</v>
      </c>
      <c r="H15" s="13" t="s">
        <v>57</v>
      </c>
      <c r="I15" s="17">
        <v>64.040000000000006</v>
      </c>
      <c r="J15" s="18">
        <v>43</v>
      </c>
      <c r="K15" s="18">
        <v>31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13" t="s">
        <v>13</v>
      </c>
      <c r="B16" s="13" t="s">
        <v>14</v>
      </c>
      <c r="C16" s="13" t="s">
        <v>58</v>
      </c>
      <c r="D16" s="13" t="s">
        <v>13</v>
      </c>
      <c r="E16" s="13" t="s">
        <v>14</v>
      </c>
      <c r="F16" s="13" t="s">
        <v>62</v>
      </c>
      <c r="G16" s="13" t="s">
        <v>119</v>
      </c>
      <c r="H16" s="13" t="s">
        <v>63</v>
      </c>
      <c r="I16" s="17">
        <v>22.43</v>
      </c>
      <c r="J16" s="18">
        <v>0</v>
      </c>
      <c r="K16" s="18">
        <v>0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13" t="s">
        <v>13</v>
      </c>
      <c r="B17" s="13" t="s">
        <v>14</v>
      </c>
      <c r="C17" s="13" t="s">
        <v>58</v>
      </c>
      <c r="D17" s="13" t="s">
        <v>13</v>
      </c>
      <c r="E17" s="13" t="s">
        <v>14</v>
      </c>
      <c r="F17" s="13" t="s">
        <v>59</v>
      </c>
      <c r="G17" s="13" t="s">
        <v>60</v>
      </c>
      <c r="H17" s="13" t="s">
        <v>61</v>
      </c>
      <c r="I17" s="17">
        <v>6.11</v>
      </c>
      <c r="J17" s="18">
        <v>5</v>
      </c>
      <c r="K17" s="18">
        <v>4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13" t="s">
        <v>15</v>
      </c>
      <c r="B18" s="13" t="s">
        <v>16</v>
      </c>
      <c r="C18" s="13" t="s">
        <v>64</v>
      </c>
      <c r="D18" s="13" t="s">
        <v>15</v>
      </c>
      <c r="E18" s="13" t="s">
        <v>16</v>
      </c>
      <c r="F18" s="13" t="s">
        <v>65</v>
      </c>
      <c r="G18" s="13" t="s">
        <v>66</v>
      </c>
      <c r="H18" s="13" t="s">
        <v>67</v>
      </c>
      <c r="I18" s="17">
        <v>221.45</v>
      </c>
      <c r="J18" s="18">
        <v>176</v>
      </c>
      <c r="K18" s="18">
        <v>137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13" t="s">
        <v>17</v>
      </c>
      <c r="B19" s="13" t="s">
        <v>18</v>
      </c>
      <c r="C19" s="13" t="s">
        <v>72</v>
      </c>
      <c r="D19" s="13" t="s">
        <v>17</v>
      </c>
      <c r="E19" s="13" t="s">
        <v>18</v>
      </c>
      <c r="F19" s="13" t="s">
        <v>73</v>
      </c>
      <c r="G19" s="13" t="s">
        <v>74</v>
      </c>
      <c r="H19" s="13" t="s">
        <v>75</v>
      </c>
      <c r="I19" s="17">
        <v>68.53</v>
      </c>
      <c r="J19" s="24">
        <v>6</v>
      </c>
      <c r="K19" s="24">
        <v>6</v>
      </c>
      <c r="L19" s="17">
        <v>0</v>
      </c>
      <c r="M19" s="18">
        <v>0</v>
      </c>
      <c r="N19" s="18">
        <v>0</v>
      </c>
    </row>
    <row r="20" spans="1:14" s="7" customFormat="1" x14ac:dyDescent="0.35">
      <c r="A20" s="13" t="s">
        <v>91</v>
      </c>
      <c r="B20" s="13" t="s">
        <v>92</v>
      </c>
      <c r="C20" s="13" t="s">
        <v>93</v>
      </c>
      <c r="D20" s="13" t="s">
        <v>91</v>
      </c>
      <c r="E20" s="13" t="s">
        <v>92</v>
      </c>
      <c r="F20" s="13" t="s">
        <v>94</v>
      </c>
      <c r="G20" s="13" t="s">
        <v>95</v>
      </c>
      <c r="H20" s="13" t="s">
        <v>96</v>
      </c>
      <c r="I20" s="17">
        <v>0</v>
      </c>
      <c r="J20" s="24">
        <v>27</v>
      </c>
      <c r="K20" s="24">
        <v>17</v>
      </c>
      <c r="L20" s="17">
        <v>0</v>
      </c>
      <c r="M20" s="18">
        <v>0</v>
      </c>
      <c r="N20" s="18">
        <v>0</v>
      </c>
    </row>
    <row r="21" spans="1:14" s="7" customFormat="1" x14ac:dyDescent="0.35">
      <c r="A21" s="13" t="s">
        <v>19</v>
      </c>
      <c r="B21" s="13" t="s">
        <v>20</v>
      </c>
      <c r="C21" s="13" t="s">
        <v>68</v>
      </c>
      <c r="D21" s="13" t="s">
        <v>19</v>
      </c>
      <c r="E21" s="13" t="s">
        <v>20</v>
      </c>
      <c r="F21" s="13" t="s">
        <v>69</v>
      </c>
      <c r="G21" s="13" t="s">
        <v>70</v>
      </c>
      <c r="H21" s="13" t="s">
        <v>71</v>
      </c>
      <c r="I21" s="17">
        <v>8.52</v>
      </c>
      <c r="J21" s="24">
        <v>8</v>
      </c>
      <c r="K21" s="24">
        <v>7</v>
      </c>
      <c r="L21" s="17">
        <v>0</v>
      </c>
      <c r="M21" s="18">
        <v>0</v>
      </c>
      <c r="N21" s="18">
        <v>0</v>
      </c>
    </row>
    <row r="22" spans="1:14" s="7" customFormat="1" x14ac:dyDescent="0.35">
      <c r="A22" s="13" t="s">
        <v>120</v>
      </c>
      <c r="B22" s="13" t="s">
        <v>121</v>
      </c>
      <c r="C22" s="13" t="s">
        <v>122</v>
      </c>
      <c r="D22" s="13" t="s">
        <v>120</v>
      </c>
      <c r="E22" s="13" t="s">
        <v>121</v>
      </c>
      <c r="F22" s="13" t="s">
        <v>123</v>
      </c>
      <c r="G22" s="13" t="s">
        <v>124</v>
      </c>
      <c r="H22" s="13" t="s">
        <v>125</v>
      </c>
      <c r="I22" s="17">
        <v>7.44</v>
      </c>
      <c r="J22" s="24">
        <v>15</v>
      </c>
      <c r="K22" s="24">
        <v>12</v>
      </c>
      <c r="L22" s="17">
        <v>0</v>
      </c>
      <c r="M22" s="18">
        <v>0</v>
      </c>
      <c r="N22" s="18">
        <v>0</v>
      </c>
    </row>
    <row r="23" spans="1:14" x14ac:dyDescent="0.35">
      <c r="A23" s="13" t="s">
        <v>104</v>
      </c>
      <c r="B23" s="13" t="s">
        <v>105</v>
      </c>
      <c r="C23" s="13" t="s">
        <v>109</v>
      </c>
      <c r="D23" s="13" t="s">
        <v>104</v>
      </c>
      <c r="E23" s="13" t="s">
        <v>105</v>
      </c>
      <c r="F23" s="13" t="s">
        <v>106</v>
      </c>
      <c r="G23" s="13" t="s">
        <v>107</v>
      </c>
      <c r="H23" s="13" t="s">
        <v>108</v>
      </c>
      <c r="I23" s="17">
        <v>8.74</v>
      </c>
      <c r="J23" s="24">
        <v>9</v>
      </c>
      <c r="K23" s="24">
        <v>9</v>
      </c>
      <c r="L23" s="17">
        <v>0</v>
      </c>
      <c r="M23" s="18">
        <v>0</v>
      </c>
      <c r="N23" s="18">
        <v>0</v>
      </c>
    </row>
    <row r="24" spans="1:14" x14ac:dyDescent="0.35">
      <c r="A24" s="13" t="s">
        <v>126</v>
      </c>
      <c r="B24" s="13" t="s">
        <v>127</v>
      </c>
      <c r="C24" s="13" t="s">
        <v>128</v>
      </c>
      <c r="D24" s="13" t="s">
        <v>126</v>
      </c>
      <c r="E24" s="13" t="s">
        <v>127</v>
      </c>
      <c r="F24" s="13" t="s">
        <v>129</v>
      </c>
      <c r="G24" s="13" t="s">
        <v>130</v>
      </c>
      <c r="H24" s="13" t="s">
        <v>131</v>
      </c>
      <c r="I24" s="17">
        <v>0</v>
      </c>
      <c r="J24" s="24">
        <v>2</v>
      </c>
      <c r="K24" s="24">
        <v>1</v>
      </c>
      <c r="L24" s="17">
        <v>0</v>
      </c>
      <c r="M24" s="18">
        <v>0</v>
      </c>
      <c r="N24" s="18">
        <v>0</v>
      </c>
    </row>
    <row r="25" spans="1:14" x14ac:dyDescent="0.35">
      <c r="A25" s="30" t="s">
        <v>134</v>
      </c>
      <c r="B25" s="26"/>
      <c r="C25" s="26"/>
      <c r="D25" s="26"/>
      <c r="E25" s="26"/>
      <c r="F25" s="26"/>
      <c r="G25" s="27"/>
      <c r="H25" s="27"/>
      <c r="I25" s="28">
        <f>SUBTOTAL(109,Table123[Probation Referred, On Probation or Parole, Expelled pursuant to EC 48915(a) or (c) '[EC 2574(c)(4)(A)'] ADA])</f>
        <v>796.59</v>
      </c>
      <c r="J25" s="29">
        <f>SUBTOTAL(109,Table123[COE-Funded Charter School Non-Juvenile Court Enrollment])</f>
        <v>572</v>
      </c>
      <c r="K25" s="29">
        <f>SUBTOTAL(109,Table123[COE-Funded Charter School Non-Juvenile Court Unduplicated FRPM/EL/Foster Count])</f>
        <v>386</v>
      </c>
      <c r="L25" s="28">
        <f>SUBTOTAL(109,Table123[Juvenile Halls, Homes and Camps '[EC 14057(b) and 14058'] ADA])</f>
        <v>41.6</v>
      </c>
      <c r="M25" s="29">
        <f>SUBTOTAL(109,Table123[COE-Funded Charter School Juvenile Court Enrollment])</f>
        <v>27</v>
      </c>
      <c r="N25" s="29">
        <f>SUBTOTAL(109,Table123[COE-Funded Charter School Juvenile Court Unduplicated FRPM/EL/Foster Count])</f>
        <v>27</v>
      </c>
    </row>
    <row r="26" spans="1:14" x14ac:dyDescent="0.35">
      <c r="A26" s="8" t="s">
        <v>0</v>
      </c>
    </row>
    <row r="27" spans="1:14" s="9" customFormat="1" x14ac:dyDescent="0.35">
      <c r="A27" s="11" t="s">
        <v>1</v>
      </c>
      <c r="J27" s="10"/>
      <c r="K27" s="10"/>
      <c r="L27" s="10"/>
      <c r="M27" s="10"/>
      <c r="N27" s="10"/>
    </row>
    <row r="28" spans="1:14" x14ac:dyDescent="0.35">
      <c r="A28" s="11" t="s">
        <v>2</v>
      </c>
    </row>
    <row r="29" spans="1:14" x14ac:dyDescent="0.35">
      <c r="A29" s="12" t="s">
        <v>135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4 D6:F24 H6:H2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zoomScaleNormal="100" workbookViewId="0">
      <pane ySplit="5" topLeftCell="A6" activePane="bottomLeft" state="frozen"/>
      <selection pane="bottomLeft"/>
    </sheetView>
  </sheetViews>
  <sheetFormatPr defaultColWidth="12.23046875" defaultRowHeight="15.5" x14ac:dyDescent="0.35"/>
  <cols>
    <col min="1" max="1" width="11.765625" style="9" customWidth="1"/>
    <col min="2" max="2" width="12" style="9" customWidth="1"/>
    <col min="3" max="3" width="35.69140625" style="9" customWidth="1"/>
    <col min="4" max="4" width="12.23046875" style="9" bestFit="1" customWidth="1"/>
    <col min="5" max="5" width="12.23046875" style="9" customWidth="1"/>
    <col min="6" max="6" width="12.69140625" style="9" customWidth="1"/>
    <col min="7" max="7" width="41" style="9" bestFit="1" customWidth="1"/>
    <col min="8" max="8" width="12.3046875" style="9" customWidth="1"/>
    <col min="9" max="9" width="20.69140625" style="9" bestFit="1" customWidth="1"/>
    <col min="10" max="10" width="15.53515625" style="10" bestFit="1" customWidth="1"/>
    <col min="11" max="11" width="18.53515625" style="10" bestFit="1" customWidth="1"/>
    <col min="12" max="12" width="17.3046875" style="10" bestFit="1" customWidth="1"/>
    <col min="13" max="13" width="13.84375" style="10" bestFit="1" customWidth="1"/>
    <col min="14" max="14" width="18.53515625" style="10" customWidth="1"/>
    <col min="15" max="16384" width="12.23046875" style="10"/>
  </cols>
  <sheetData>
    <row r="1" spans="1:14" ht="18" x14ac:dyDescent="0.4">
      <c r="A1" s="37" t="s">
        <v>21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38" t="s">
        <v>149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25" t="s">
        <v>148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5" t="s">
        <v>138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7.15" customHeight="1" x14ac:dyDescent="0.35">
      <c r="A5" s="14" t="s">
        <v>22</v>
      </c>
      <c r="B5" s="14" t="s">
        <v>23</v>
      </c>
      <c r="C5" s="14" t="s">
        <v>24</v>
      </c>
      <c r="D5" s="15" t="s">
        <v>25</v>
      </c>
      <c r="E5" s="15" t="s">
        <v>26</v>
      </c>
      <c r="F5" s="15" t="s">
        <v>27</v>
      </c>
      <c r="G5" s="15" t="s">
        <v>28</v>
      </c>
      <c r="H5" s="15" t="s">
        <v>29</v>
      </c>
      <c r="I5" s="15" t="s">
        <v>117</v>
      </c>
      <c r="J5" s="16" t="s">
        <v>76</v>
      </c>
      <c r="K5" s="16" t="s">
        <v>77</v>
      </c>
      <c r="L5" s="16" t="s">
        <v>118</v>
      </c>
      <c r="M5" s="16" t="s">
        <v>78</v>
      </c>
      <c r="N5" s="16" t="s">
        <v>79</v>
      </c>
    </row>
    <row r="6" spans="1:14" s="7" customFormat="1" x14ac:dyDescent="0.35">
      <c r="A6" s="13" t="s">
        <v>80</v>
      </c>
      <c r="B6" s="13" t="s">
        <v>81</v>
      </c>
      <c r="C6" s="35" t="s">
        <v>82</v>
      </c>
      <c r="D6" s="13" t="s">
        <v>80</v>
      </c>
      <c r="E6" s="13" t="s">
        <v>81</v>
      </c>
      <c r="F6" s="13" t="s">
        <v>83</v>
      </c>
      <c r="G6" s="13" t="s">
        <v>97</v>
      </c>
      <c r="H6" s="13" t="s">
        <v>84</v>
      </c>
      <c r="I6" s="17">
        <v>7.49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x14ac:dyDescent="0.35">
      <c r="A7" s="13" t="s">
        <v>85</v>
      </c>
      <c r="B7" s="13" t="s">
        <v>86</v>
      </c>
      <c r="C7" s="35" t="s">
        <v>87</v>
      </c>
      <c r="D7" s="13" t="s">
        <v>85</v>
      </c>
      <c r="E7" s="13" t="s">
        <v>86</v>
      </c>
      <c r="F7" s="13" t="s">
        <v>88</v>
      </c>
      <c r="G7" s="13" t="s">
        <v>110</v>
      </c>
      <c r="H7" s="13" t="s">
        <v>89</v>
      </c>
      <c r="I7" s="17">
        <v>17.68</v>
      </c>
      <c r="J7" s="18">
        <v>10</v>
      </c>
      <c r="K7" s="18">
        <v>9</v>
      </c>
      <c r="L7" s="17">
        <v>0</v>
      </c>
      <c r="M7" s="18">
        <v>0</v>
      </c>
      <c r="N7" s="18">
        <v>0</v>
      </c>
    </row>
    <row r="8" spans="1:14" s="7" customFormat="1" x14ac:dyDescent="0.35">
      <c r="A8" s="13" t="s">
        <v>5</v>
      </c>
      <c r="B8" s="13" t="s">
        <v>6</v>
      </c>
      <c r="C8" s="35" t="s">
        <v>34</v>
      </c>
      <c r="D8" s="13" t="s">
        <v>5</v>
      </c>
      <c r="E8" s="13" t="s">
        <v>6</v>
      </c>
      <c r="F8" s="13" t="s">
        <v>35</v>
      </c>
      <c r="G8" s="13" t="s">
        <v>36</v>
      </c>
      <c r="H8" s="13" t="s">
        <v>37</v>
      </c>
      <c r="I8" s="17">
        <v>73.2</v>
      </c>
      <c r="J8" s="18">
        <v>67</v>
      </c>
      <c r="K8" s="18">
        <v>21</v>
      </c>
      <c r="L8" s="17">
        <v>0</v>
      </c>
      <c r="M8" s="18">
        <v>0</v>
      </c>
      <c r="N8" s="18">
        <v>0</v>
      </c>
    </row>
    <row r="9" spans="1:14" s="7" customFormat="1" x14ac:dyDescent="0.35">
      <c r="A9" s="13" t="s">
        <v>5</v>
      </c>
      <c r="B9" s="13" t="s">
        <v>6</v>
      </c>
      <c r="C9" s="35" t="s">
        <v>34</v>
      </c>
      <c r="D9" s="13" t="s">
        <v>5</v>
      </c>
      <c r="E9" s="13" t="s">
        <v>6</v>
      </c>
      <c r="F9" s="13" t="s">
        <v>38</v>
      </c>
      <c r="G9" s="13" t="s">
        <v>39</v>
      </c>
      <c r="H9" s="13" t="s">
        <v>40</v>
      </c>
      <c r="I9" s="17">
        <v>148.58000000000001</v>
      </c>
      <c r="J9" s="18">
        <v>168</v>
      </c>
      <c r="K9" s="18">
        <v>82</v>
      </c>
      <c r="L9" s="17">
        <v>0</v>
      </c>
      <c r="M9" s="18">
        <v>0</v>
      </c>
      <c r="N9" s="18">
        <v>0</v>
      </c>
    </row>
    <row r="10" spans="1:14" s="7" customFormat="1" x14ac:dyDescent="0.35">
      <c r="A10" s="13" t="s">
        <v>5</v>
      </c>
      <c r="B10" s="13" t="s">
        <v>6</v>
      </c>
      <c r="C10" s="35" t="s">
        <v>34</v>
      </c>
      <c r="D10" s="13" t="s">
        <v>5</v>
      </c>
      <c r="E10" s="13" t="s">
        <v>6</v>
      </c>
      <c r="F10" s="13" t="s">
        <v>41</v>
      </c>
      <c r="G10" s="13" t="s">
        <v>42</v>
      </c>
      <c r="H10" s="13" t="s">
        <v>43</v>
      </c>
      <c r="I10" s="17">
        <v>0</v>
      </c>
      <c r="J10" s="18">
        <v>0</v>
      </c>
      <c r="K10" s="18">
        <v>0</v>
      </c>
      <c r="L10" s="17">
        <v>45.27</v>
      </c>
      <c r="M10" s="18">
        <v>37</v>
      </c>
      <c r="N10" s="18">
        <v>37</v>
      </c>
    </row>
    <row r="11" spans="1:14" s="7" customFormat="1" x14ac:dyDescent="0.35">
      <c r="A11" s="13" t="s">
        <v>111</v>
      </c>
      <c r="B11" s="13" t="s">
        <v>112</v>
      </c>
      <c r="C11" s="35" t="s">
        <v>113</v>
      </c>
      <c r="D11" s="13" t="s">
        <v>111</v>
      </c>
      <c r="E11" s="13" t="s">
        <v>112</v>
      </c>
      <c r="F11" s="13" t="s">
        <v>114</v>
      </c>
      <c r="G11" s="13" t="s">
        <v>115</v>
      </c>
      <c r="H11" s="13" t="s">
        <v>116</v>
      </c>
      <c r="I11" s="17">
        <v>0</v>
      </c>
      <c r="J11" s="18">
        <v>4</v>
      </c>
      <c r="K11" s="18">
        <v>4</v>
      </c>
      <c r="L11" s="17">
        <v>0</v>
      </c>
      <c r="M11" s="18">
        <v>0</v>
      </c>
      <c r="N11" s="18">
        <v>0</v>
      </c>
    </row>
    <row r="12" spans="1:14" s="7" customFormat="1" ht="31" x14ac:dyDescent="0.35">
      <c r="A12" s="13" t="s">
        <v>7</v>
      </c>
      <c r="B12" s="13" t="s">
        <v>8</v>
      </c>
      <c r="C12" s="35" t="s">
        <v>90</v>
      </c>
      <c r="D12" s="13" t="s">
        <v>7</v>
      </c>
      <c r="E12" s="13" t="s">
        <v>8</v>
      </c>
      <c r="F12" s="13" t="s">
        <v>44</v>
      </c>
      <c r="G12" s="13" t="s">
        <v>45</v>
      </c>
      <c r="H12" s="13" t="s">
        <v>46</v>
      </c>
      <c r="I12" s="17">
        <v>0.16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ht="31" x14ac:dyDescent="0.35">
      <c r="A13" s="13" t="s">
        <v>7</v>
      </c>
      <c r="B13" s="13" t="s">
        <v>8</v>
      </c>
      <c r="C13" s="35" t="s">
        <v>90</v>
      </c>
      <c r="D13" s="13" t="s">
        <v>7</v>
      </c>
      <c r="E13" s="13" t="s">
        <v>8</v>
      </c>
      <c r="F13" s="13" t="s">
        <v>47</v>
      </c>
      <c r="G13" s="13" t="s">
        <v>48</v>
      </c>
      <c r="H13" s="13" t="s">
        <v>49</v>
      </c>
      <c r="I13" s="17">
        <v>12.66</v>
      </c>
      <c r="J13" s="18">
        <v>15</v>
      </c>
      <c r="K13" s="18">
        <v>12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13" t="s">
        <v>9</v>
      </c>
      <c r="B14" s="13" t="s">
        <v>10</v>
      </c>
      <c r="C14" s="35" t="s">
        <v>50</v>
      </c>
      <c r="D14" s="13" t="s">
        <v>9</v>
      </c>
      <c r="E14" s="13" t="s">
        <v>10</v>
      </c>
      <c r="F14" s="13" t="s">
        <v>51</v>
      </c>
      <c r="G14" s="13" t="s">
        <v>52</v>
      </c>
      <c r="H14" s="13" t="s">
        <v>53</v>
      </c>
      <c r="I14" s="17">
        <v>24.04</v>
      </c>
      <c r="J14" s="18">
        <v>10</v>
      </c>
      <c r="K14" s="18">
        <v>7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13" t="s">
        <v>98</v>
      </c>
      <c r="B15" s="13" t="s">
        <v>99</v>
      </c>
      <c r="C15" s="35" t="s">
        <v>100</v>
      </c>
      <c r="D15" s="13" t="s">
        <v>98</v>
      </c>
      <c r="E15" s="13" t="s">
        <v>99</v>
      </c>
      <c r="F15" s="13" t="s">
        <v>101</v>
      </c>
      <c r="G15" s="13" t="s">
        <v>102</v>
      </c>
      <c r="H15" s="13" t="s">
        <v>103</v>
      </c>
      <c r="I15" s="17">
        <v>0</v>
      </c>
      <c r="J15" s="18">
        <v>1</v>
      </c>
      <c r="K15" s="18">
        <v>1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13" t="s">
        <v>11</v>
      </c>
      <c r="B16" s="13" t="s">
        <v>12</v>
      </c>
      <c r="C16" s="35" t="s">
        <v>54</v>
      </c>
      <c r="D16" s="13" t="s">
        <v>11</v>
      </c>
      <c r="E16" s="13" t="s">
        <v>12</v>
      </c>
      <c r="F16" s="13" t="s">
        <v>55</v>
      </c>
      <c r="G16" s="13" t="s">
        <v>56</v>
      </c>
      <c r="H16" s="13" t="s">
        <v>57</v>
      </c>
      <c r="I16" s="17">
        <v>39.81</v>
      </c>
      <c r="J16" s="18">
        <v>20</v>
      </c>
      <c r="K16" s="18">
        <v>13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13" t="s">
        <v>13</v>
      </c>
      <c r="B17" s="13" t="s">
        <v>14</v>
      </c>
      <c r="C17" s="35" t="s">
        <v>58</v>
      </c>
      <c r="D17" s="13" t="s">
        <v>13</v>
      </c>
      <c r="E17" s="13" t="s">
        <v>14</v>
      </c>
      <c r="F17" s="13" t="s">
        <v>62</v>
      </c>
      <c r="G17" s="13" t="s">
        <v>119</v>
      </c>
      <c r="H17" s="13" t="s">
        <v>63</v>
      </c>
      <c r="I17" s="17">
        <v>18.7</v>
      </c>
      <c r="J17" s="18">
        <v>0</v>
      </c>
      <c r="K17" s="18">
        <v>0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13" t="s">
        <v>13</v>
      </c>
      <c r="B18" s="13" t="s">
        <v>14</v>
      </c>
      <c r="C18" s="35" t="s">
        <v>58</v>
      </c>
      <c r="D18" s="13" t="s">
        <v>13</v>
      </c>
      <c r="E18" s="13" t="s">
        <v>14</v>
      </c>
      <c r="F18" s="13" t="s">
        <v>59</v>
      </c>
      <c r="G18" s="13" t="s">
        <v>60</v>
      </c>
      <c r="H18" s="13" t="s">
        <v>61</v>
      </c>
      <c r="I18" s="17">
        <v>4.34</v>
      </c>
      <c r="J18" s="18">
        <v>8</v>
      </c>
      <c r="K18" s="18">
        <v>7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13" t="s">
        <v>15</v>
      </c>
      <c r="B19" s="13" t="s">
        <v>16</v>
      </c>
      <c r="C19" s="35" t="s">
        <v>64</v>
      </c>
      <c r="D19" s="13" t="s">
        <v>15</v>
      </c>
      <c r="E19" s="13" t="s">
        <v>16</v>
      </c>
      <c r="F19" s="13" t="s">
        <v>65</v>
      </c>
      <c r="G19" s="13" t="s">
        <v>66</v>
      </c>
      <c r="H19" s="13" t="s">
        <v>67</v>
      </c>
      <c r="I19" s="17">
        <v>95.67</v>
      </c>
      <c r="J19" s="18">
        <v>66</v>
      </c>
      <c r="K19" s="18">
        <v>52</v>
      </c>
      <c r="L19" s="17">
        <v>0</v>
      </c>
      <c r="M19" s="18">
        <v>0</v>
      </c>
      <c r="N19" s="18">
        <v>0</v>
      </c>
    </row>
    <row r="20" spans="1:14" s="7" customFormat="1" x14ac:dyDescent="0.35">
      <c r="A20" s="13" t="s">
        <v>17</v>
      </c>
      <c r="B20" s="13" t="s">
        <v>18</v>
      </c>
      <c r="C20" s="35" t="s">
        <v>72</v>
      </c>
      <c r="D20" s="13" t="s">
        <v>17</v>
      </c>
      <c r="E20" s="13" t="s">
        <v>18</v>
      </c>
      <c r="F20" s="13" t="s">
        <v>73</v>
      </c>
      <c r="G20" s="13" t="s">
        <v>74</v>
      </c>
      <c r="H20" s="13" t="s">
        <v>75</v>
      </c>
      <c r="I20" s="17">
        <v>44.84</v>
      </c>
      <c r="J20" s="18">
        <v>4</v>
      </c>
      <c r="K20" s="18">
        <v>4</v>
      </c>
      <c r="L20" s="17">
        <v>0</v>
      </c>
      <c r="M20" s="18">
        <v>0</v>
      </c>
      <c r="N20" s="18">
        <v>0</v>
      </c>
    </row>
    <row r="21" spans="1:14" s="7" customFormat="1" x14ac:dyDescent="0.35">
      <c r="A21" s="13" t="s">
        <v>19</v>
      </c>
      <c r="B21" s="13" t="s">
        <v>20</v>
      </c>
      <c r="C21" s="35" t="s">
        <v>68</v>
      </c>
      <c r="D21" s="13" t="s">
        <v>19</v>
      </c>
      <c r="E21" s="13" t="s">
        <v>20</v>
      </c>
      <c r="F21" s="13" t="s">
        <v>69</v>
      </c>
      <c r="G21" s="13" t="s">
        <v>70</v>
      </c>
      <c r="H21" s="13" t="s">
        <v>71</v>
      </c>
      <c r="I21" s="17">
        <v>8.8699999999999992</v>
      </c>
      <c r="J21" s="18">
        <v>9</v>
      </c>
      <c r="K21" s="18">
        <v>8</v>
      </c>
      <c r="L21" s="17">
        <v>0</v>
      </c>
      <c r="M21" s="18">
        <v>0</v>
      </c>
      <c r="N21" s="18">
        <v>0</v>
      </c>
    </row>
    <row r="22" spans="1:14" s="7" customFormat="1" x14ac:dyDescent="0.35">
      <c r="A22" s="13" t="s">
        <v>19</v>
      </c>
      <c r="B22" s="13" t="s">
        <v>20</v>
      </c>
      <c r="C22" s="35" t="s">
        <v>68</v>
      </c>
      <c r="D22" s="13" t="s">
        <v>19</v>
      </c>
      <c r="E22" s="13" t="s">
        <v>20</v>
      </c>
      <c r="F22" s="13" t="s">
        <v>145</v>
      </c>
      <c r="G22" s="13" t="s">
        <v>146</v>
      </c>
      <c r="H22" s="13" t="s">
        <v>147</v>
      </c>
      <c r="I22" s="17">
        <v>0.39</v>
      </c>
      <c r="J22" s="18">
        <v>0</v>
      </c>
      <c r="K22" s="18">
        <v>0</v>
      </c>
      <c r="L22" s="17">
        <v>0</v>
      </c>
      <c r="M22" s="18">
        <v>0</v>
      </c>
      <c r="N22" s="18">
        <v>0</v>
      </c>
    </row>
    <row r="23" spans="1:14" s="7" customFormat="1" x14ac:dyDescent="0.35">
      <c r="A23" s="13" t="s">
        <v>120</v>
      </c>
      <c r="B23" s="13" t="s">
        <v>121</v>
      </c>
      <c r="C23" s="35" t="s">
        <v>122</v>
      </c>
      <c r="D23" s="13" t="s">
        <v>120</v>
      </c>
      <c r="E23" s="13" t="s">
        <v>121</v>
      </c>
      <c r="F23" s="13" t="s">
        <v>123</v>
      </c>
      <c r="G23" s="13" t="s">
        <v>124</v>
      </c>
      <c r="H23" s="13" t="s">
        <v>125</v>
      </c>
      <c r="I23" s="17">
        <v>3.31</v>
      </c>
      <c r="J23" s="18">
        <v>5</v>
      </c>
      <c r="K23" s="18">
        <v>4</v>
      </c>
      <c r="L23" s="17">
        <v>0</v>
      </c>
      <c r="M23" s="18">
        <v>0</v>
      </c>
      <c r="N23" s="18">
        <v>0</v>
      </c>
    </row>
    <row r="24" spans="1:14" s="7" customFormat="1" x14ac:dyDescent="0.35">
      <c r="A24" s="13" t="s">
        <v>104</v>
      </c>
      <c r="B24" s="13" t="s">
        <v>105</v>
      </c>
      <c r="C24" s="35" t="s">
        <v>109</v>
      </c>
      <c r="D24" s="13" t="s">
        <v>104</v>
      </c>
      <c r="E24" s="13" t="s">
        <v>105</v>
      </c>
      <c r="F24" s="13" t="s">
        <v>106</v>
      </c>
      <c r="G24" s="13" t="s">
        <v>107</v>
      </c>
      <c r="H24" s="13" t="s">
        <v>108</v>
      </c>
      <c r="I24" s="17">
        <v>6.99</v>
      </c>
      <c r="J24" s="18">
        <v>9</v>
      </c>
      <c r="K24" s="18">
        <v>9</v>
      </c>
      <c r="L24" s="17">
        <v>0</v>
      </c>
      <c r="M24" s="18">
        <v>0</v>
      </c>
      <c r="N24" s="18">
        <v>0</v>
      </c>
    </row>
    <row r="25" spans="1:14" x14ac:dyDescent="0.35">
      <c r="A25" s="13" t="s">
        <v>126</v>
      </c>
      <c r="B25" s="13" t="s">
        <v>127</v>
      </c>
      <c r="C25" s="35" t="s">
        <v>128</v>
      </c>
      <c r="D25" s="13" t="s">
        <v>126</v>
      </c>
      <c r="E25" s="13" t="s">
        <v>127</v>
      </c>
      <c r="F25" s="13" t="s">
        <v>129</v>
      </c>
      <c r="G25" s="13" t="s">
        <v>130</v>
      </c>
      <c r="H25" s="13" t="s">
        <v>131</v>
      </c>
      <c r="I25" s="24">
        <v>0</v>
      </c>
      <c r="J25" s="18">
        <v>2</v>
      </c>
      <c r="K25" s="18">
        <v>1</v>
      </c>
      <c r="L25" s="23">
        <v>0</v>
      </c>
      <c r="M25" s="21">
        <v>0</v>
      </c>
      <c r="N25" s="21">
        <v>0</v>
      </c>
    </row>
    <row r="26" spans="1:14" x14ac:dyDescent="0.35">
      <c r="A26" s="30" t="s">
        <v>134</v>
      </c>
      <c r="B26" s="26"/>
      <c r="C26" s="26"/>
      <c r="D26" s="26"/>
      <c r="E26" s="26"/>
      <c r="F26" s="26"/>
      <c r="G26" s="27"/>
      <c r="H26" s="27"/>
      <c r="I26" s="28">
        <f>SUBTOTAL(109,Table12[Probation Referred, On Probation or Parole, Expelled pursuant to EC 48915(a) or (c) '[EC 2574(c)(4)(A)'] ADA])</f>
        <v>506.73000000000008</v>
      </c>
      <c r="J26" s="29">
        <f>SUBTOTAL(109,Table12[COE-Funded Charter School Non-Juvenile Court Enrollment])</f>
        <v>398</v>
      </c>
      <c r="K26" s="29">
        <f>SUBTOTAL(109,Table12[COE-Funded Charter School Non-Juvenile Court Unduplicated FRPM/EL/Foster Count])</f>
        <v>234</v>
      </c>
      <c r="L26" s="28">
        <f>SUBTOTAL(109,Table12[Juvenile Halls, Homes and Camps '[EC 14057(b) and 14058'] ADA])</f>
        <v>45.27</v>
      </c>
      <c r="M26" s="29">
        <f>SUBTOTAL(109,Table12[COE-Funded Charter School Juvenile Court Enrollment])</f>
        <v>37</v>
      </c>
      <c r="N26" s="29">
        <f>SUBTOTAL(109,Table12[COE-Funded Charter School Juvenile Court Unduplicated FRPM/EL/Foster Count])</f>
        <v>37</v>
      </c>
    </row>
    <row r="27" spans="1:14" x14ac:dyDescent="0.35">
      <c r="A27" s="8" t="s">
        <v>0</v>
      </c>
    </row>
    <row r="28" spans="1:14" x14ac:dyDescent="0.35">
      <c r="A28" s="11" t="s">
        <v>1</v>
      </c>
    </row>
    <row r="29" spans="1:14" x14ac:dyDescent="0.35">
      <c r="A29" s="11" t="s">
        <v>2</v>
      </c>
    </row>
    <row r="30" spans="1:14" x14ac:dyDescent="0.35">
      <c r="A30" s="12" t="s">
        <v>135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5 D6:F25 H6:H25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zoomScaleNormal="100" workbookViewId="0">
      <pane ySplit="5" topLeftCell="A6" activePane="bottomLeft" state="frozen"/>
      <selection pane="bottomLeft"/>
    </sheetView>
  </sheetViews>
  <sheetFormatPr defaultColWidth="12.23046875" defaultRowHeight="15.5" x14ac:dyDescent="0.35"/>
  <cols>
    <col min="1" max="1" width="11.765625" style="9" customWidth="1"/>
    <col min="2" max="2" width="12" style="9" customWidth="1"/>
    <col min="3" max="3" width="35.69140625" style="9" customWidth="1"/>
    <col min="4" max="4" width="12.23046875" style="9" bestFit="1" customWidth="1"/>
    <col min="5" max="5" width="12.23046875" style="9" customWidth="1"/>
    <col min="6" max="6" width="12.69140625" style="9" customWidth="1"/>
    <col min="7" max="7" width="41" style="9" bestFit="1" customWidth="1"/>
    <col min="8" max="8" width="13.23046875" style="9" customWidth="1"/>
    <col min="9" max="9" width="20.69140625" style="9" bestFit="1" customWidth="1"/>
    <col min="10" max="10" width="15.53515625" style="10" bestFit="1" customWidth="1"/>
    <col min="11" max="11" width="18.53515625" style="10" bestFit="1" customWidth="1"/>
    <col min="12" max="12" width="17.3046875" style="10" bestFit="1" customWidth="1"/>
    <col min="13" max="13" width="13.84375" style="10" bestFit="1" customWidth="1"/>
    <col min="14" max="14" width="18.53515625" style="10" customWidth="1"/>
    <col min="15" max="16384" width="12.23046875" style="10"/>
  </cols>
  <sheetData>
    <row r="1" spans="1:14" ht="18" x14ac:dyDescent="0.4">
      <c r="A1" s="37" t="s">
        <v>21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38" t="s">
        <v>137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25" t="s">
        <v>148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5" t="s">
        <v>132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7.15" customHeight="1" x14ac:dyDescent="0.35">
      <c r="A5" s="14" t="s">
        <v>22</v>
      </c>
      <c r="B5" s="14" t="s">
        <v>23</v>
      </c>
      <c r="C5" s="14" t="s">
        <v>24</v>
      </c>
      <c r="D5" s="15" t="s">
        <v>25</v>
      </c>
      <c r="E5" s="15" t="s">
        <v>26</v>
      </c>
      <c r="F5" s="15" t="s">
        <v>27</v>
      </c>
      <c r="G5" s="15" t="s">
        <v>28</v>
      </c>
      <c r="H5" s="15" t="s">
        <v>29</v>
      </c>
      <c r="I5" s="15" t="s">
        <v>117</v>
      </c>
      <c r="J5" s="16" t="s">
        <v>76</v>
      </c>
      <c r="K5" s="16" t="s">
        <v>77</v>
      </c>
      <c r="L5" s="16" t="s">
        <v>118</v>
      </c>
      <c r="M5" s="16" t="s">
        <v>78</v>
      </c>
      <c r="N5" s="16" t="s">
        <v>79</v>
      </c>
    </row>
    <row r="6" spans="1:14" s="7" customFormat="1" x14ac:dyDescent="0.35">
      <c r="A6" s="7" t="s">
        <v>80</v>
      </c>
      <c r="B6" s="7" t="s">
        <v>81</v>
      </c>
      <c r="C6" s="34" t="s">
        <v>82</v>
      </c>
      <c r="D6" s="7" t="s">
        <v>80</v>
      </c>
      <c r="E6" s="7" t="s">
        <v>81</v>
      </c>
      <c r="F6" s="7" t="s">
        <v>83</v>
      </c>
      <c r="G6" s="7" t="s">
        <v>97</v>
      </c>
      <c r="H6" s="7" t="s">
        <v>84</v>
      </c>
      <c r="I6" s="17">
        <v>5.16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x14ac:dyDescent="0.35">
      <c r="A7" s="7" t="s">
        <v>3</v>
      </c>
      <c r="B7" s="7" t="s">
        <v>4</v>
      </c>
      <c r="C7" s="34" t="s">
        <v>30</v>
      </c>
      <c r="D7" s="7" t="s">
        <v>3</v>
      </c>
      <c r="E7" s="7" t="s">
        <v>4</v>
      </c>
      <c r="F7" s="7" t="s">
        <v>31</v>
      </c>
      <c r="G7" s="7" t="s">
        <v>32</v>
      </c>
      <c r="H7" s="7" t="s">
        <v>33</v>
      </c>
      <c r="I7" s="17">
        <v>0</v>
      </c>
      <c r="J7" s="18">
        <v>3</v>
      </c>
      <c r="K7" s="18">
        <v>2</v>
      </c>
      <c r="L7" s="17">
        <v>0</v>
      </c>
      <c r="M7" s="18">
        <v>0</v>
      </c>
      <c r="N7" s="18">
        <v>0</v>
      </c>
    </row>
    <row r="8" spans="1:14" s="7" customFormat="1" x14ac:dyDescent="0.35">
      <c r="A8" s="7" t="s">
        <v>85</v>
      </c>
      <c r="B8" s="7" t="s">
        <v>86</v>
      </c>
      <c r="C8" s="34" t="s">
        <v>87</v>
      </c>
      <c r="D8" s="7" t="s">
        <v>85</v>
      </c>
      <c r="E8" s="7" t="s">
        <v>86</v>
      </c>
      <c r="F8" s="7" t="s">
        <v>88</v>
      </c>
      <c r="G8" s="7" t="s">
        <v>110</v>
      </c>
      <c r="H8" s="7" t="s">
        <v>89</v>
      </c>
      <c r="I8" s="17">
        <v>34.99</v>
      </c>
      <c r="J8" s="18">
        <v>26</v>
      </c>
      <c r="K8" s="18">
        <v>19</v>
      </c>
      <c r="L8" s="17">
        <v>0</v>
      </c>
      <c r="M8" s="18">
        <v>0</v>
      </c>
      <c r="N8" s="18">
        <v>0</v>
      </c>
    </row>
    <row r="9" spans="1:14" s="7" customFormat="1" x14ac:dyDescent="0.35">
      <c r="A9" s="7" t="s">
        <v>5</v>
      </c>
      <c r="B9" s="7" t="s">
        <v>6</v>
      </c>
      <c r="C9" s="34" t="s">
        <v>34</v>
      </c>
      <c r="D9" s="7" t="s">
        <v>5</v>
      </c>
      <c r="E9" s="7" t="s">
        <v>6</v>
      </c>
      <c r="F9" s="7" t="s">
        <v>35</v>
      </c>
      <c r="G9" s="7" t="s">
        <v>36</v>
      </c>
      <c r="H9" s="7" t="s">
        <v>37</v>
      </c>
      <c r="I9" s="17">
        <v>62.15</v>
      </c>
      <c r="J9" s="18">
        <v>57</v>
      </c>
      <c r="K9" s="18">
        <v>27</v>
      </c>
      <c r="L9" s="17">
        <v>0</v>
      </c>
      <c r="M9" s="18">
        <v>0</v>
      </c>
      <c r="N9" s="18">
        <v>0</v>
      </c>
    </row>
    <row r="10" spans="1:14" s="7" customFormat="1" x14ac:dyDescent="0.35">
      <c r="A10" s="7" t="s">
        <v>5</v>
      </c>
      <c r="B10" s="7" t="s">
        <v>6</v>
      </c>
      <c r="C10" s="34" t="s">
        <v>34</v>
      </c>
      <c r="D10" s="7" t="s">
        <v>5</v>
      </c>
      <c r="E10" s="7" t="s">
        <v>6</v>
      </c>
      <c r="F10" s="7" t="s">
        <v>38</v>
      </c>
      <c r="G10" s="7" t="s">
        <v>39</v>
      </c>
      <c r="H10" s="7" t="s">
        <v>40</v>
      </c>
      <c r="I10" s="17">
        <v>220.02</v>
      </c>
      <c r="J10" s="18">
        <v>187</v>
      </c>
      <c r="K10" s="18">
        <v>80</v>
      </c>
      <c r="L10" s="17">
        <v>0</v>
      </c>
      <c r="M10" s="18">
        <v>0</v>
      </c>
      <c r="N10" s="18">
        <v>0</v>
      </c>
    </row>
    <row r="11" spans="1:14" s="7" customFormat="1" x14ac:dyDescent="0.35">
      <c r="A11" s="7" t="s">
        <v>5</v>
      </c>
      <c r="B11" s="7" t="s">
        <v>6</v>
      </c>
      <c r="C11" s="34" t="s">
        <v>34</v>
      </c>
      <c r="D11" s="7" t="s">
        <v>5</v>
      </c>
      <c r="E11" s="7" t="s">
        <v>6</v>
      </c>
      <c r="F11" s="7" t="s">
        <v>41</v>
      </c>
      <c r="G11" s="7" t="s">
        <v>42</v>
      </c>
      <c r="H11" s="7" t="s">
        <v>43</v>
      </c>
      <c r="I11" s="17">
        <v>0</v>
      </c>
      <c r="J11" s="18">
        <v>0</v>
      </c>
      <c r="K11" s="18">
        <v>0</v>
      </c>
      <c r="L11" s="17">
        <v>154.35</v>
      </c>
      <c r="M11" s="18">
        <v>66</v>
      </c>
      <c r="N11" s="18">
        <v>66</v>
      </c>
    </row>
    <row r="12" spans="1:14" s="7" customFormat="1" ht="31" x14ac:dyDescent="0.35">
      <c r="A12" s="7" t="s">
        <v>7</v>
      </c>
      <c r="B12" s="7" t="s">
        <v>8</v>
      </c>
      <c r="C12" s="34" t="s">
        <v>90</v>
      </c>
      <c r="D12" s="7" t="s">
        <v>7</v>
      </c>
      <c r="E12" s="7" t="s">
        <v>8</v>
      </c>
      <c r="F12" s="7" t="s">
        <v>44</v>
      </c>
      <c r="G12" s="7" t="s">
        <v>45</v>
      </c>
      <c r="H12" s="7" t="s">
        <v>46</v>
      </c>
      <c r="I12" s="17">
        <v>1.66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ht="31" x14ac:dyDescent="0.35">
      <c r="A13" s="7" t="s">
        <v>7</v>
      </c>
      <c r="B13" s="7" t="s">
        <v>8</v>
      </c>
      <c r="C13" s="34" t="s">
        <v>90</v>
      </c>
      <c r="D13" s="7" t="s">
        <v>7</v>
      </c>
      <c r="E13" s="7" t="s">
        <v>8</v>
      </c>
      <c r="F13" s="7" t="s">
        <v>47</v>
      </c>
      <c r="G13" s="7" t="s">
        <v>48</v>
      </c>
      <c r="H13" s="7" t="s">
        <v>49</v>
      </c>
      <c r="I13" s="17">
        <v>23.57</v>
      </c>
      <c r="J13" s="18">
        <v>26</v>
      </c>
      <c r="K13" s="18">
        <v>22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7" t="s">
        <v>9</v>
      </c>
      <c r="B14" s="7" t="s">
        <v>10</v>
      </c>
      <c r="C14" s="34" t="s">
        <v>50</v>
      </c>
      <c r="D14" s="7" t="s">
        <v>9</v>
      </c>
      <c r="E14" s="7" t="s">
        <v>10</v>
      </c>
      <c r="F14" s="7" t="s">
        <v>51</v>
      </c>
      <c r="G14" s="7" t="s">
        <v>52</v>
      </c>
      <c r="H14" s="7" t="s">
        <v>53</v>
      </c>
      <c r="I14" s="17">
        <v>14.18</v>
      </c>
      <c r="J14" s="18">
        <v>0</v>
      </c>
      <c r="K14" s="18">
        <v>0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7" t="s">
        <v>11</v>
      </c>
      <c r="B15" s="7" t="s">
        <v>12</v>
      </c>
      <c r="C15" s="34" t="s">
        <v>54</v>
      </c>
      <c r="D15" s="7" t="s">
        <v>11</v>
      </c>
      <c r="E15" s="7" t="s">
        <v>12</v>
      </c>
      <c r="F15" s="7" t="s">
        <v>55</v>
      </c>
      <c r="G15" s="7" t="s">
        <v>56</v>
      </c>
      <c r="H15" s="7" t="s">
        <v>57</v>
      </c>
      <c r="I15" s="17">
        <v>65.88</v>
      </c>
      <c r="J15" s="18">
        <v>38</v>
      </c>
      <c r="K15" s="18">
        <v>19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7" t="s">
        <v>13</v>
      </c>
      <c r="B16" s="7" t="s">
        <v>14</v>
      </c>
      <c r="C16" s="34" t="s">
        <v>58</v>
      </c>
      <c r="D16" s="7" t="s">
        <v>13</v>
      </c>
      <c r="E16" s="7" t="s">
        <v>14</v>
      </c>
      <c r="F16" s="7" t="s">
        <v>62</v>
      </c>
      <c r="G16" s="7" t="s">
        <v>119</v>
      </c>
      <c r="H16" s="7" t="s">
        <v>63</v>
      </c>
      <c r="I16" s="17">
        <v>20.54</v>
      </c>
      <c r="J16" s="18">
        <v>0</v>
      </c>
      <c r="K16" s="18">
        <v>0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7" t="s">
        <v>13</v>
      </c>
      <c r="B17" s="7" t="s">
        <v>14</v>
      </c>
      <c r="C17" s="34" t="s">
        <v>58</v>
      </c>
      <c r="D17" s="7" t="s">
        <v>13</v>
      </c>
      <c r="E17" s="7" t="s">
        <v>14</v>
      </c>
      <c r="F17" s="7" t="s">
        <v>59</v>
      </c>
      <c r="G17" s="7" t="s">
        <v>60</v>
      </c>
      <c r="H17" s="7" t="s">
        <v>61</v>
      </c>
      <c r="I17" s="17">
        <v>20.28</v>
      </c>
      <c r="J17" s="18">
        <v>12</v>
      </c>
      <c r="K17" s="18">
        <v>9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7" t="s">
        <v>15</v>
      </c>
      <c r="B18" s="7" t="s">
        <v>16</v>
      </c>
      <c r="C18" s="34" t="s">
        <v>64</v>
      </c>
      <c r="D18" s="7" t="s">
        <v>15</v>
      </c>
      <c r="E18" s="7" t="s">
        <v>16</v>
      </c>
      <c r="F18" s="7" t="s">
        <v>65</v>
      </c>
      <c r="G18" s="7" t="s">
        <v>66</v>
      </c>
      <c r="H18" s="7" t="s">
        <v>67</v>
      </c>
      <c r="I18" s="17">
        <v>244.06</v>
      </c>
      <c r="J18" s="18">
        <v>141</v>
      </c>
      <c r="K18" s="18">
        <v>112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7" t="s">
        <v>17</v>
      </c>
      <c r="B19" s="7" t="s">
        <v>18</v>
      </c>
      <c r="C19" s="34" t="s">
        <v>72</v>
      </c>
      <c r="D19" s="7" t="s">
        <v>17</v>
      </c>
      <c r="E19" s="7" t="s">
        <v>18</v>
      </c>
      <c r="F19" s="7" t="s">
        <v>73</v>
      </c>
      <c r="G19" s="7" t="s">
        <v>74</v>
      </c>
      <c r="H19" s="7" t="s">
        <v>75</v>
      </c>
      <c r="I19" s="17">
        <v>80.03</v>
      </c>
      <c r="J19" s="18">
        <v>4</v>
      </c>
      <c r="K19" s="18">
        <v>4</v>
      </c>
      <c r="L19" s="17">
        <v>0</v>
      </c>
      <c r="M19" s="18">
        <v>0</v>
      </c>
      <c r="N19" s="18">
        <v>0</v>
      </c>
    </row>
    <row r="20" spans="1:14" s="7" customFormat="1" x14ac:dyDescent="0.35">
      <c r="A20" s="7" t="s">
        <v>91</v>
      </c>
      <c r="B20" s="7" t="s">
        <v>92</v>
      </c>
      <c r="C20" s="34" t="s">
        <v>93</v>
      </c>
      <c r="D20" s="7" t="s">
        <v>91</v>
      </c>
      <c r="E20" s="7" t="s">
        <v>92</v>
      </c>
      <c r="F20" s="7" t="s">
        <v>94</v>
      </c>
      <c r="G20" s="7" t="s">
        <v>95</v>
      </c>
      <c r="H20" s="7" t="s">
        <v>96</v>
      </c>
      <c r="I20" s="17">
        <v>0</v>
      </c>
      <c r="J20" s="18">
        <v>3</v>
      </c>
      <c r="K20" s="18">
        <v>2</v>
      </c>
      <c r="L20" s="17">
        <v>0</v>
      </c>
      <c r="M20" s="18">
        <v>0</v>
      </c>
      <c r="N20" s="18">
        <v>0</v>
      </c>
    </row>
    <row r="21" spans="1:14" s="7" customFormat="1" x14ac:dyDescent="0.35">
      <c r="A21" s="7" t="s">
        <v>19</v>
      </c>
      <c r="B21" s="7" t="s">
        <v>20</v>
      </c>
      <c r="C21" s="34" t="s">
        <v>68</v>
      </c>
      <c r="D21" s="7" t="s">
        <v>19</v>
      </c>
      <c r="E21" s="7" t="s">
        <v>20</v>
      </c>
      <c r="F21" s="7" t="s">
        <v>69</v>
      </c>
      <c r="G21" s="7" t="s">
        <v>70</v>
      </c>
      <c r="H21" s="7" t="s">
        <v>71</v>
      </c>
      <c r="I21" s="17">
        <v>3.58</v>
      </c>
      <c r="J21" s="18">
        <v>4</v>
      </c>
      <c r="K21" s="18">
        <v>3</v>
      </c>
      <c r="L21" s="17">
        <v>0</v>
      </c>
      <c r="M21" s="18">
        <v>0</v>
      </c>
      <c r="N21" s="18">
        <v>0</v>
      </c>
    </row>
    <row r="22" spans="1:14" s="7" customFormat="1" x14ac:dyDescent="0.35">
      <c r="A22" s="7" t="s">
        <v>120</v>
      </c>
      <c r="B22" s="7" t="s">
        <v>121</v>
      </c>
      <c r="C22" s="34" t="s">
        <v>122</v>
      </c>
      <c r="D22" s="7" t="s">
        <v>120</v>
      </c>
      <c r="E22" s="7" t="s">
        <v>121</v>
      </c>
      <c r="F22" s="7" t="s">
        <v>123</v>
      </c>
      <c r="G22" s="7" t="s">
        <v>124</v>
      </c>
      <c r="H22" s="7" t="s">
        <v>125</v>
      </c>
      <c r="I22" s="17">
        <v>3.8</v>
      </c>
      <c r="J22" s="18">
        <v>4</v>
      </c>
      <c r="K22" s="18">
        <v>3</v>
      </c>
      <c r="L22" s="17">
        <v>0</v>
      </c>
      <c r="M22" s="18">
        <v>0</v>
      </c>
      <c r="N22" s="18">
        <v>0</v>
      </c>
    </row>
    <row r="23" spans="1:14" s="8" customFormat="1" x14ac:dyDescent="0.35">
      <c r="A23" s="7" t="s">
        <v>104</v>
      </c>
      <c r="B23" s="7" t="s">
        <v>105</v>
      </c>
      <c r="C23" s="34" t="s">
        <v>109</v>
      </c>
      <c r="D23" s="7" t="s">
        <v>104</v>
      </c>
      <c r="E23" s="7" t="s">
        <v>105</v>
      </c>
      <c r="F23" s="7" t="s">
        <v>106</v>
      </c>
      <c r="G23" s="7" t="s">
        <v>107</v>
      </c>
      <c r="H23" s="7" t="s">
        <v>108</v>
      </c>
      <c r="I23" s="17">
        <v>7.32</v>
      </c>
      <c r="J23" s="18">
        <v>7</v>
      </c>
      <c r="K23" s="18">
        <v>5</v>
      </c>
      <c r="L23" s="17">
        <v>0</v>
      </c>
      <c r="M23" s="18">
        <v>0</v>
      </c>
      <c r="N23" s="18">
        <v>0</v>
      </c>
    </row>
    <row r="24" spans="1:14" x14ac:dyDescent="0.35">
      <c r="A24" s="7" t="s">
        <v>126</v>
      </c>
      <c r="B24" s="7" t="s">
        <v>127</v>
      </c>
      <c r="C24" s="34" t="s">
        <v>128</v>
      </c>
      <c r="D24" s="7" t="s">
        <v>126</v>
      </c>
      <c r="E24" s="7" t="s">
        <v>127</v>
      </c>
      <c r="F24" s="7" t="s">
        <v>129</v>
      </c>
      <c r="G24" s="7" t="s">
        <v>130</v>
      </c>
      <c r="H24" s="7" t="s">
        <v>131</v>
      </c>
      <c r="I24" s="17">
        <v>0</v>
      </c>
      <c r="J24" s="18">
        <v>2</v>
      </c>
      <c r="K24" s="18">
        <v>1</v>
      </c>
      <c r="L24" s="17">
        <v>0</v>
      </c>
      <c r="M24" s="18">
        <v>0</v>
      </c>
      <c r="N24" s="18">
        <v>0</v>
      </c>
    </row>
    <row r="25" spans="1:14" x14ac:dyDescent="0.35">
      <c r="A25" s="33" t="s">
        <v>134</v>
      </c>
      <c r="B25" s="31"/>
      <c r="C25" s="31"/>
      <c r="D25" s="31"/>
      <c r="E25" s="31"/>
      <c r="F25" s="31"/>
      <c r="G25" s="32"/>
      <c r="H25" s="32"/>
      <c r="I25" s="28">
        <f>SUBTOTAL(109,Table1[Probation Referred, On Probation or Parole, Expelled pursuant to EC 48915(a) or (c) '[EC 2574(c)(4)(A)'] ADA])</f>
        <v>807.22</v>
      </c>
      <c r="J25" s="29">
        <f>SUBTOTAL(109,Table1[COE-Funded Charter School Non-Juvenile Court Enrollment])</f>
        <v>514</v>
      </c>
      <c r="K25" s="29">
        <f>SUBTOTAL(109,Table1[COE-Funded Charter School Non-Juvenile Court Unduplicated FRPM/EL/Foster Count])</f>
        <v>308</v>
      </c>
      <c r="L25" s="28">
        <f>SUBTOTAL(109,Table1[Juvenile Halls, Homes and Camps '[EC 14057(b) and 14058'] ADA])</f>
        <v>154.35</v>
      </c>
      <c r="M25" s="29">
        <f>SUBTOTAL(109,Table1[COE-Funded Charter School Juvenile Court Enrollment])</f>
        <v>66</v>
      </c>
      <c r="N25" s="29">
        <f>SUBTOTAL(109,Table1[COE-Funded Charter School Juvenile Court Unduplicated FRPM/EL/Foster Count])</f>
        <v>66</v>
      </c>
    </row>
    <row r="26" spans="1:14" x14ac:dyDescent="0.35">
      <c r="A26" s="8" t="s">
        <v>0</v>
      </c>
    </row>
    <row r="27" spans="1:14" x14ac:dyDescent="0.35">
      <c r="A27" s="11" t="s">
        <v>1</v>
      </c>
    </row>
    <row r="28" spans="1:14" x14ac:dyDescent="0.35">
      <c r="A28" s="11" t="s">
        <v>2</v>
      </c>
    </row>
    <row r="29" spans="1:14" x14ac:dyDescent="0.35">
      <c r="A29" s="12" t="s">
        <v>135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9:B24 D9:F24 H9:H24 A6:B8 H6:H8 D6:F8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22-23 P1</vt:lpstr>
      <vt:lpstr>21-22 AN</vt:lpstr>
      <vt:lpstr>20-21 AN 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22-23 P-1 - Principal Apportionment (CA Dept of Education)</dc:title>
  <dc:subject>Report of attendance and CALPADS enrollment/unduplicated pupil count transfers for COE charter schools for the Unduplicated Pupil Percentage calculations for FY 2020–21 Annual R-2, 2021–22 Annual, and 2022–23 P-1.</dc:subject>
  <dc:creator/>
  <cp:lastModifiedBy/>
  <dcterms:created xsi:type="dcterms:W3CDTF">2024-07-02T17:57:58Z</dcterms:created>
  <dcterms:modified xsi:type="dcterms:W3CDTF">2024-07-02T17:58:56Z</dcterms:modified>
</cp:coreProperties>
</file>