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6FE962B2-8413-4A77-A6CC-9B38F443E857}" xr6:coauthVersionLast="47" xr6:coauthVersionMax="47" xr10:uidLastSave="{00000000-0000-0000-0000-000000000000}"/>
  <bookViews>
    <workbookView xWindow="-120" yWindow="-120" windowWidth="29040" windowHeight="15840" xr2:uid="{AA4BB994-0EE5-40FB-BBD9-07C2128F5483}"/>
  </bookViews>
  <sheets>
    <sheet name="FY22_CSESAP_Alloc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1819_imm_data___LEA_level" localSheetId="0">#REF!</definedName>
    <definedName name="_1819_imm_data___LEA_level">#REF!</definedName>
    <definedName name="_xlnm._FilterDatabase" localSheetId="0" hidden="1">FY22_CSESAP_Alloc!$A$9:$J$375</definedName>
    <definedName name="aaaaaaaaaaaaa" localSheetId="0">#REF!</definedName>
    <definedName name="aaaaaaaaaaaaa">#REF!</definedName>
    <definedName name="aasddsdccfsdfsd" localSheetId="0">#REF!</definedName>
    <definedName name="aasddsdccfsdfsd">#REF!</definedName>
    <definedName name="adsadfsafdsdddddddddddddddddddddddddddddddddddddddddddddddddddddddddddddddd" localSheetId="0">#REF!</definedName>
    <definedName name="adsadfsafdsdddddddddddddddddddddddddddddddddddddddddddddddddddddddddddddddd">#REF!</definedName>
    <definedName name="adsasdasasaasaaaaaaaaaaaaaaaaaaaaaaaaaaaa" localSheetId="0">#REF!</definedName>
    <definedName name="adsasdasasaasaaaaaaaaaaaaaaaaaaaaaaaaaaaa">#REF!</definedName>
    <definedName name="afewtewgregtrtgerfeafewafwe" localSheetId="0">#REF!</definedName>
    <definedName name="afewtewgregtrtgerfeafewafwe">#REF!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llocation" localSheetId="0">#REF!</definedName>
    <definedName name="allocation">#REF!</definedName>
    <definedName name="American_Samoa" localSheetId="0">#REF!</definedName>
    <definedName name="American_Samoa">#REF!</definedName>
    <definedName name="ANAdj" localSheetId="0">#REF!</definedName>
    <definedName name="ANAdj">#REF!</definedName>
    <definedName name="ANAdjustment" localSheetId="0">#REF!</definedName>
    <definedName name="ANAdjustment">#REF!</definedName>
    <definedName name="Arizona" localSheetId="0">#REF!</definedName>
    <definedName name="Arizona">#REF!</definedName>
    <definedName name="Arkansas" localSheetId="0">#REF!</definedName>
    <definedName name="Arkansas">#REF!</definedName>
    <definedName name="CalcSnapshot" localSheetId="0">#REF!</definedName>
    <definedName name="CalcSnapshot">#REF!</definedName>
    <definedName name="California" localSheetId="0">#REF!</definedName>
    <definedName name="California">#REF!</definedName>
    <definedName name="CALSTARS_to_FI_Cal_Crosswalk" localSheetId="0">#REF!</definedName>
    <definedName name="CALSTARS_to_FI_Cal_Crosswalk">#REF!</definedName>
    <definedName name="camaclosoedcharterss" localSheetId="0">#REF!</definedName>
    <definedName name="camaclosoedcharterss">#REF!</definedName>
    <definedName name="CharterInfoReport" localSheetId="0">#REF!</definedName>
    <definedName name="CharterInfoReport">#REF!</definedName>
    <definedName name="CharterStatus" localSheetId="0">#REF!</definedName>
    <definedName name="CharterStatus">#REF!</definedName>
    <definedName name="closed" localSheetId="0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 localSheetId="0">#REF!</definedName>
    <definedName name="COA_List">#REF!</definedName>
    <definedName name="Colorado" localSheetId="0">#REF!</definedName>
    <definedName name="Colorado">#REF!</definedName>
    <definedName name="Connecticut" localSheetId="0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cvcvcvcbbbbbbbbbbbbbbbbbbbbbbbbbbbbbbbbbbbbbbbbbbbbbbbbbbbbbbbbbbbbbbbbbbbbbbbbbbbbbbbbbbbbbbbbbbbbbbbbbbbbbbbbb" localSheetId="0">#REF!</definedName>
    <definedName name="cvcvcvcbbbbbbbbbbbbbbbbbbbbbbbbbbbbbbbbbbbbbbbbbbbbbbbbbbbbbbbbbbbbbbbbbbbbbbbbbbbbbbbbbbbbbbbbbbbbbbbbbbbbbbbbb">#REF!</definedName>
    <definedName name="cvzdvzcvzcv" localSheetId="0">#REF!</definedName>
    <definedName name="cvzdvzcvzcv">#REF!</definedName>
    <definedName name="dasfsaddddddddddddddddddddddddddddddddddddddddddddddddddddddd" localSheetId="0">#REF!</definedName>
    <definedName name="dasfsaddddddddddddddddddddddddddddddddddddddddddddddddddddddd">#REF!</definedName>
    <definedName name="dddddddddddddddddddddddddddddddddddddddddddddddddddddddd" localSheetId="0">#REF!</definedName>
    <definedName name="dddddddddddddddddddddddddddddddddddddddddddddddddddddddd">#REF!</definedName>
    <definedName name="ddeeeeeeeeeeeeeeeeeeeeeeeeeeeeeeeeeeeeeeeeeeeeeeeeeeeee" localSheetId="0">#REF!</definedName>
    <definedName name="ddeeeeeeeeeeeeeeeeeeeeeeeeeeeeeeeeeeeeeeeeeeeeeeeeeeeee">#REF!</definedName>
    <definedName name="Debbie" localSheetId="0">#REF!</definedName>
    <definedName name="Debbie">#REF!</definedName>
    <definedName name="Delaware" localSheetId="0">#REF!</definedName>
    <definedName name="Delaware">#REF!</definedName>
    <definedName name="dfadsfsddsafadsfasdf" localSheetId="0">#REF!</definedName>
    <definedName name="dfadsfsddsafadsfasdf">#REF!</definedName>
    <definedName name="dfafrerewfgdsvg" localSheetId="0">#REF!</definedName>
    <definedName name="dfafrerewfgdsvg">#REF!</definedName>
    <definedName name="dfasd1f32131df" localSheetId="0">#REF!</definedName>
    <definedName name="dfasd1f32131df">#REF!</definedName>
    <definedName name="dfasdfsadfdsfdsafsafsafdafaesefewrewgrthyjyhkjhlhjljhklihukugiktuykuytkjtyuity" localSheetId="0">#REF!</definedName>
    <definedName name="dfasdfsadfdsfdsafsafsafdafaesefewrewgrthyjyhkjhlhjljhklihukugiktuykuytkjtyuity">#REF!</definedName>
    <definedName name="dfdasdfsdf" localSheetId="0">#REF!</definedName>
    <definedName name="dfdasdfsdf">#REF!</definedName>
    <definedName name="dfdfdsfsdfsdgs" localSheetId="0">#REF!</definedName>
    <definedName name="dfdfdsfsdfsdgs">#REF!</definedName>
    <definedName name="dfdffffffffffffffffffffffffffffffffffffffffffffffffffffffffffffffffffffffffffffffffffffffffffffffffffffffffffffffffffffff" localSheetId="0">#REF!</definedName>
    <definedName name="dfdffffffffffffffffffffffffffffffffffffffffffffffffffffffffffffffffffffffffffffffffffffffffffffffffffffffffffffffffffffff">#REF!</definedName>
    <definedName name="dfgdfgdfhsdghdsfgsdghsdfgrhsdhgdfsghsdfhg" localSheetId="0">#REF!</definedName>
    <definedName name="dfgdfgdfhsdghdsfgsdghsdfgrhsdhgdfsghsdfhg">#REF!</definedName>
    <definedName name="dfgsdfgdsgsdfgsdfgsfdgsdfgsfdgsdfg" localSheetId="0">#REF!</definedName>
    <definedName name="dfgsdfgdsgsdfgsdfgsfdgsdfgsfdgsdfg">#REF!</definedName>
    <definedName name="dfs" localSheetId="0">#REF!</definedName>
    <definedName name="dfs">#REF!</definedName>
    <definedName name="dfsadfadsfas" localSheetId="0">#REF!</definedName>
    <definedName name="dfsadfadsfas">#REF!</definedName>
    <definedName name="dfsdfadgfasdfgasdfasdfdsfdsgasdfgadsfdsf" localSheetId="0">#REF!</definedName>
    <definedName name="dfsdfadgfasdfgasdfasdfdsfdsgasdfgadsfdsf">#REF!</definedName>
    <definedName name="dfsdfasdf" localSheetId="0">#REF!</definedName>
    <definedName name="dfsdfasdf">#REF!</definedName>
    <definedName name="dfsdfdgdgdsf" localSheetId="0">#REF!</definedName>
    <definedName name="dfsdfdgdgdsf">#REF!</definedName>
    <definedName name="dfsdfds" localSheetId="0">#REF!</definedName>
    <definedName name="dfsdfds">#REF!</definedName>
    <definedName name="dfsdfewfedcfsdfeffdsdd" localSheetId="0">#REF!</definedName>
    <definedName name="dfsdfewfedcfsdfeffdsdd">#REF!</definedName>
    <definedName name="dfsgdfgfsd" localSheetId="0">#REF!</definedName>
    <definedName name="dfsgdfgfsd">#REF!</definedName>
    <definedName name="District_of_Columbia" localSheetId="0">#REF!</definedName>
    <definedName name="District_of_Columbia">#REF!</definedName>
    <definedName name="DistrictDetailExpanded" localSheetId="0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asdfasdfas" localSheetId="0">#REF!</definedName>
    <definedName name="dsfasdfasdfasdfas">#REF!</definedName>
    <definedName name="dsfasdfsf" localSheetId="0">#REF!</definedName>
    <definedName name="dsfasdfsf">#REF!</definedName>
    <definedName name="dsfdsafsdafsdafdsafdsa" localSheetId="0">#REF!</definedName>
    <definedName name="dsfdsafsdafsdafdsafdsa">#REF!</definedName>
    <definedName name="dsffffffffffffffffff" localSheetId="0">#REF!</definedName>
    <definedName name="dsffffffffffffffffff">#REF!</definedName>
    <definedName name="dsfsdf564684eqewer" localSheetId="0">#REF!</definedName>
    <definedName name="dsfsdf564684eqewer">#REF!</definedName>
    <definedName name="dsfsdfdsfsdgfsdsdfsdfasdfdsffffffffffffffffffffffffffffffffffffffffffffffff" localSheetId="0">#REF!</definedName>
    <definedName name="dsfsdfdsfsdgfsdsdfsdfasdfdsffffffffffffffffffffffffffffffffffffffffffffffff">#REF!</definedName>
    <definedName name="dsfsdfsdfsdf" localSheetId="0">#REF!</definedName>
    <definedName name="dsfsdfsdfsdf">#REF!</definedName>
    <definedName name="dsfsfsdfsdfsdfsdfsdfsdfsfsdfsdf" localSheetId="0">#REF!</definedName>
    <definedName name="dsfsfsdfsdfsdfsdfsdfsdfsfsdfsdf">#REF!</definedName>
    <definedName name="edsfsafsafadsgadsfasdfadfsadfasdfadfasdf" localSheetId="0">#REF!</definedName>
    <definedName name="edsfsafsafadsgadsfasdfadfsadfasdfadfasdf">#REF!</definedName>
    <definedName name="eeeeeeeeeeeeeeeeeeeeeeeeeeeeeeeeeeeeeeeeeeeeeeeeeeeeeeeeeeeeeeeeeeeeeeeee" localSheetId="0">#REF!</definedName>
    <definedName name="eeeeeeeeeeeeeeeeeeeeeeeeeeeeeeeeeeeeeeeeeeeeeeeeeeeeeeeeeeeeeeeeeeeeeeeee">#REF!</definedName>
    <definedName name="efrewfrsfsdffsdfsdf546546445546sdfsadfad" localSheetId="0">#REF!</definedName>
    <definedName name="efrewfrsfsdffsdfsdf546546445546sdfsadfad">#REF!</definedName>
    <definedName name="efrwaer3rwer23" localSheetId="0">#REF!</definedName>
    <definedName name="efrwaer3rwer23">#REF!</definedName>
    <definedName name="EL_Count_and_Criteria" localSheetId="0">#REF!</definedName>
    <definedName name="EL_Count_and_Criteria">#REF!</definedName>
    <definedName name="ELIG6" localSheetId="0">#REF!</definedName>
    <definedName name="ELIG6">#REF!</definedName>
    <definedName name="ELIG6a" localSheetId="0">#REF!</definedName>
    <definedName name="ELIG6a">#REF!</definedName>
    <definedName name="Eligible_and_Applied___Complete_List" localSheetId="0">#REF!</definedName>
    <definedName name="Eligible_and_Applied___Complete_List">#REF!</definedName>
    <definedName name="Eligible_and_Applied___Complete_List_1_AZ_Updates" localSheetId="0">#REF!</definedName>
    <definedName name="Eligible_and_Applied___Complete_List_1_AZ_Updates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erewrewetwtewtrew" localSheetId="0">#REF!</definedName>
    <definedName name="ererewrewetwtewtrew">#REF!</definedName>
    <definedName name="ERLRDDR">#REF!</definedName>
    <definedName name="fafasffdsfasd" localSheetId="0">#REF!</definedName>
    <definedName name="fafasffdsfasd">#REF!</definedName>
    <definedName name="fasdweDWedsaD" localSheetId="0">#REF!</definedName>
    <definedName name="fasdweDWedsaD">#REF!</definedName>
    <definedName name="fdfdfdsf" localSheetId="0">#REF!</definedName>
    <definedName name="fdfdfdsf">#REF!</definedName>
    <definedName name="fdgbfdg" localSheetId="0">#REF!</definedName>
    <definedName name="fdgbfdg">#REF!</definedName>
    <definedName name="fdgdsgsdfgs2g1sd32f1g32dsf13g213212312312313515" localSheetId="0">#REF!</definedName>
    <definedName name="fdgdsgsdfgs2g1sd32f1g32dsf13g213212312312313515">#REF!</definedName>
    <definedName name="fdgfdgfdsgsdgfsghsfhg254453453546" localSheetId="0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 localSheetId="0">#REF!</definedName>
    <definedName name="fdgfdggfhgjghjhgkhkyugytytytyyyyyyyyyyyyyyyyyyyyyyyyyyyyyyyyyyyyyyyyyyyyyyyyyyyyyyyyyyyyyyyyyyyyyyyyyyyyyyyyyyyyyyyyyyyyyyyyyyyyyyyyyyyyyyyyyyyyyyyyyyyyyyyyyyyyyyyyy">#REF!</definedName>
    <definedName name="fdgfdsgdsf" localSheetId="0">#REF!</definedName>
    <definedName name="fdgfdsgdsf">#REF!</definedName>
    <definedName name="fdgsdfgdfsgdfgsdfg" localSheetId="0">#REF!</definedName>
    <definedName name="fdgsdfgdfsgdfgsdfg">#REF!</definedName>
    <definedName name="fdgsdgd" localSheetId="0">#REF!</definedName>
    <definedName name="fdgsdgd">#REF!</definedName>
    <definedName name="fdrgdfh" localSheetId="0">#REF!</definedName>
    <definedName name="fdrgdfh">#REF!</definedName>
    <definedName name="fdsdfafasfsdfdsfdgdfgfdfgfdgdsgdsgerfefe" localSheetId="0">#REF!</definedName>
    <definedName name="fdsdfafasfsdfdsfdgdfgfdfgfdgdsgdsgerfefe">#REF!</definedName>
    <definedName name="fdsfasdfasdfasdfasfas" localSheetId="0">#REF!</definedName>
    <definedName name="fdsfasdfasdfasdfasfas">#REF!</definedName>
    <definedName name="fdsfdsfdsafadsfdsaf" localSheetId="0">#REF!</definedName>
    <definedName name="fdsfdsfdsafadsfdsaf">#REF!</definedName>
    <definedName name="fdsgsergfdsg" localSheetId="0">#REF!</definedName>
    <definedName name="fdsgsergfdsg">#REF!</definedName>
    <definedName name="fefdvgg" localSheetId="0">#REF!</definedName>
    <definedName name="fefdvgg">#REF!</definedName>
    <definedName name="fesdfdsfsdfdsfsdffsdfsdfsdfsdfsdfsdfsdfdsdfsdf" localSheetId="0">#REF!</definedName>
    <definedName name="fesdfdsfsdfdsfsdffsdfsdfsdfsdfsdfsdfsdfdsdfsdf">#REF!</definedName>
    <definedName name="ffffffffffffffffffffffffffffffffffffffffffffffffffffffffffffffff" localSheetId="0">#REF!</definedName>
    <definedName name="ffffffffffffffffffffffffffffffffffffffffffffffffffffffffffffffff">#REF!</definedName>
    <definedName name="ffffffffffffffffffffffffffffffffffffffffffffffffffffffffffffffffffffffffffffffffff" localSheetId="0">#REF!</definedName>
    <definedName name="ffffffffffffffffffffffffffffffffffffffffffffffffffffffffffffffffffffffffffffffffff">#REF!</definedName>
    <definedName name="fgde" localSheetId="0">#REF!</definedName>
    <definedName name="fgde">#REF!</definedName>
    <definedName name="fgdgsdgfsdgdfgdsg" localSheetId="0">#REF!</definedName>
    <definedName name="fgdgsdgfsdgdfgdsg">#REF!</definedName>
    <definedName name="fgereeewgerte" localSheetId="0">#REF!</definedName>
    <definedName name="fgereeewgerte">#REF!</definedName>
    <definedName name="fghjgccgfchcgfchgvhgvjkhvgkuygkgvhvgkhvh" localSheetId="0">#REF!</definedName>
    <definedName name="fghjgccgfchcgfchgvhgvjkhvgkuygkgvhvgkhvh">#REF!</definedName>
    <definedName name="fgsdfgdsgdsgsdgdsgdsgsdgdfgdfsgfd" localSheetId="0">#REF!</definedName>
    <definedName name="fgsdfgdsgdsgsdgdsgdsgsdgdfgdfsgfd">#REF!</definedName>
    <definedName name="fgsdfgfdsgfdgfdgfdg" localSheetId="0">#REF!</definedName>
    <definedName name="fgsdfgfdsgfdgfdgfdg">#REF!</definedName>
    <definedName name="fgsfdg254656546" localSheetId="0">#REF!</definedName>
    <definedName name="fgsfdg254656546">#REF!</definedName>
    <definedName name="fhgfghfjghhjgbjkl" localSheetId="0">#REF!</definedName>
    <definedName name="fhgfghfjghhjgbjkl">#REF!</definedName>
    <definedName name="fhgfhfjhghj" localSheetId="0">#REF!</definedName>
    <definedName name="fhgfhfjhghj">#REF!</definedName>
    <definedName name="Final_List_w_o_EJE" localSheetId="0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sdfsfrrewrfewfsdfsfsef" localSheetId="0">#REF!</definedName>
    <definedName name="fsdfsfrrewrfewfsdfsfsef">#REF!</definedName>
    <definedName name="fsdgsdfgdgsgsd1565464651532" localSheetId="0">#REF!</definedName>
    <definedName name="fsdgsdfgdgsgsd1565464651532">#REF!</definedName>
    <definedName name="fsgsdfgfdsgfdsgfdsgfdsgdfsgfdsgsfdgfdsgdfsgdf" localSheetId="0">#REF!</definedName>
    <definedName name="fsgsdfgfdsgfdsgfdsgfdsgdfsgfdsgsfdgfdsgdfsgdf">#REF!</definedName>
    <definedName name="funded_els" localSheetId="0">#REF!</definedName>
    <definedName name="funded_els">#REF!</definedName>
    <definedName name="gdfgfdgdfgfdsgfdsgdsgds" localSheetId="0">#REF!</definedName>
    <definedName name="gdfgfdgdfgfdsgfdsgdsgds">#REF!</definedName>
    <definedName name="gdfgs" localSheetId="0">#REF!</definedName>
    <definedName name="gdfgs">#REF!</definedName>
    <definedName name="gdfsgdsgsdfgssdggggggggggggggggggggggggggggg" localSheetId="0">#REF!</definedName>
    <definedName name="gdfsgdsgsdfgssdggggggggggggggggggggggggggggg">#REF!</definedName>
    <definedName name="gdfzgfg" localSheetId="0">#REF!</definedName>
    <definedName name="gdfzgfg">#REF!</definedName>
    <definedName name="Georgia" localSheetId="0">#REF!</definedName>
    <definedName name="Georgia">#REF!</definedName>
    <definedName name="gffdgh" localSheetId="0">#REF!</definedName>
    <definedName name="gffdgh">#REF!</definedName>
    <definedName name="ggertretrytrdhtryhtrwywtryrreytretre" localSheetId="0">#REF!</definedName>
    <definedName name="ggertretrytrdhtryhtrwywtryrreytretre">#REF!</definedName>
    <definedName name="gggggggggggggggggggggggggggggggggggggggggggggggggg" localSheetId="0">#REF!</definedName>
    <definedName name="gggggggggggggggggggggggggggggggggggggggggggggggggg">#REF!</definedName>
    <definedName name="gggggggggggggggggggggggggggggggggggggggggggggggggggggggggg" localSheetId="0">#REF!</definedName>
    <definedName name="gggggggggggggggggggggggggggggggggggggggggggggggggggggggggg">#REF!</definedName>
    <definedName name="ghdfghdgfhdfghdhgfdhfdhdfhdfhdf" localSheetId="0">#REF!</definedName>
    <definedName name="ghdfghdgfhdfghdhgfdhfdhdfhdfhdf">#REF!</definedName>
    <definedName name="ghgfhgfhgfdhgfhgfhgfhfghgfhgfhgfhgfhg" localSheetId="0">#REF!</definedName>
    <definedName name="ghgfhgfhgfdhgfhgfhgfhfghgfhgfhgfhgfhg">#REF!</definedName>
    <definedName name="ghhfhgfkhhhhhhhhhhhhhhhhhhhhhhhhhhhhhhhhhhhhhhh" localSheetId="0">#REF!</definedName>
    <definedName name="ghhfhgfkhhhhhhhhhhhhhhhhhhhhhhhhhhhhhhhhhhhhhhh">#REF!</definedName>
    <definedName name="ghkjhjmthg" localSheetId="0">#REF!</definedName>
    <definedName name="ghkjhjmthg">#REF!</definedName>
    <definedName name="gjhghjgjkkljmlkkl" localSheetId="0">#REF!</definedName>
    <definedName name="gjhghjgjkkljmlkkl">#REF!</definedName>
    <definedName name="GOV" localSheetId="0">#REF!</definedName>
    <definedName name="GOV">#REF!</definedName>
    <definedName name="Grand_Total" localSheetId="0">#REF!</definedName>
    <definedName name="Grand_Total">#REF!</definedName>
    <definedName name="Guam" localSheetId="0">#REF!</definedName>
    <definedName name="Guam">#REF!</definedName>
    <definedName name="Hawaii" localSheetId="0">#REF!</definedName>
    <definedName name="Hawaii">#REF!</definedName>
    <definedName name="hdfghdgfhgfdhgfhgdfhdgfhgfhgfhgfhfhfg" localSheetId="0">#REF!</definedName>
    <definedName name="hdfghdgfhgfdhgfhgdfhdgfhgfhgfhgfhfhfg">#REF!</definedName>
    <definedName name="hfdghgdhgfdhgfhghfghgfdhfdhgfhfg" localSheetId="0">#REF!</definedName>
    <definedName name="hfdghgdhgfdhgfhghfghgfdhfdhgfhfg">#REF!</definedName>
    <definedName name="hgdfhgdhgfdhddddddddddd" localSheetId="0">#REF!</definedName>
    <definedName name="hgdfhgdhgfdhddddddddddd">#REF!</definedName>
    <definedName name="hgjgkjgjlhlkjhlkk23165465465" localSheetId="0">#REF!</definedName>
    <definedName name="hgjgkjgjlhlkjhlkk23165465465">#REF!</definedName>
    <definedName name="hhhhhhhhhhhhhhhhhhhhhhhhhhhhhhhhhhhhhhhhhhhhhhhhhhhhhhhhhhhhhhhhhhhhh" localSheetId="0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 localSheetId="0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 localSheetId="0">#REF!</definedName>
    <definedName name="hjgkhjgjk">#REF!</definedName>
    <definedName name="hjgkygjhbh" localSheetId="0">#REF!</definedName>
    <definedName name="hjgkygjhbh">#REF!</definedName>
    <definedName name="hkjhkhfkjksdhfdg" localSheetId="0">#REF!</definedName>
    <definedName name="hkjhkhfkjksdhfdg">#REF!</definedName>
    <definedName name="Idaho" localSheetId="0">#REF!</definedName>
    <definedName name="Idaho">#REF!</definedName>
    <definedName name="Illinois" localSheetId="0">#REF!</definedName>
    <definedName name="Illinois">#REF!</definedName>
    <definedName name="Imm_1819_funded_students" localSheetId="0">#REF!</definedName>
    <definedName name="Imm_1819_funded_students">#REF!</definedName>
    <definedName name="Imm_2019_20_Private_School_Reimbursement_Detail" localSheetId="0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 localSheetId="0">#REF!</definedName>
    <definedName name="imm_served_SNOR_comparison_070218">#REF!</definedName>
    <definedName name="Indian_Set_Aside" localSheetId="0">#REF!</definedName>
    <definedName name="Indian_Set_Aside">#REF!</definedName>
    <definedName name="Indiana" localSheetId="0">#REF!</definedName>
    <definedName name="Indiana">#REF!</definedName>
    <definedName name="Iowa" localSheetId="0">#REF!</definedName>
    <definedName name="Iowa">#REF!</definedName>
    <definedName name="jadksjk" localSheetId="0">#REF!</definedName>
    <definedName name="jadksjk">#REF!</definedName>
    <definedName name="jhjhjkkkkkkkkkkkkkkkkkkkkkkk44444444444444444444444444" localSheetId="0">#REF!</definedName>
    <definedName name="jhjhjkkkkkkkkkkkkkkkkkkkkkkk44444444444444444444444444">#REF!</definedName>
    <definedName name="jhjkhghjghjgkjhkjll54666666666666666666666666666666666" localSheetId="0">#REF!</definedName>
    <definedName name="jhjkhghjghjgkjhkjll54666666666666666666666666666666666">#REF!</definedName>
    <definedName name="jkjhljkhkjhkjlhjkkkkkkkkkkkkkkkkkkk" localSheetId="0">#REF!</definedName>
    <definedName name="jkjhljkhkjhkjlhjkkkkkkkkkkkkkkkkkkk">#REF!</definedName>
    <definedName name="jkjhuihkjbkjbk" localSheetId="0">#REF!</definedName>
    <definedName name="jkjhuihkjbkjbk">#REF!</definedName>
    <definedName name="Kansas" localSheetId="0">#REF!</definedName>
    <definedName name="Kansas">#REF!</definedName>
    <definedName name="Kentucky" localSheetId="0">#REF!</definedName>
    <definedName name="Kentucky">#REF!</definedName>
    <definedName name="kjhkjhjkhjkhjkhjkhkj" localSheetId="0">#REF!</definedName>
    <definedName name="kjhkjhjkhjkhjkhjkhkj">#REF!</definedName>
    <definedName name="kjhkjkljkkjkjkkjjkkjkkjkjkjkj" localSheetId="0">#REF!</definedName>
    <definedName name="kjhkjkljkkjkjkkjjkkjkkjkjkjkj">#REF!</definedName>
    <definedName name="kkkkkkkkkkkkkkkkkkkkkkkkkkkkkkkkkkkkkkkkk444444444444444477777777777777778888888888888" localSheetId="0">#REF!</definedName>
    <definedName name="kkkkkkkkkkkkkkkkkkkkkkkkkkkkkkkkkkkkkkkkk444444444444444477777777777777778888888888888">#REF!</definedName>
    <definedName name="klklkl11111111111111111111111" localSheetId="0">#REF!</definedName>
    <definedName name="klklkl11111111111111111111111">#REF!</definedName>
    <definedName name="LEP_complete_567">#REF!</definedName>
    <definedName name="list_for_SFSD" localSheetId="0">#REF!</definedName>
    <definedName name="list_for_SFSD">#REF!</definedName>
    <definedName name="lllllllllllllllllllll12121" localSheetId="0">#REF!</definedName>
    <definedName name="lllllllllllllllllllll12121">#REF!</definedName>
    <definedName name="Louisiana" localSheetId="0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aster_Elig_2016___4" localSheetId="0">#REF!</definedName>
    <definedName name="Master_Elig_2016___4">#REF!</definedName>
    <definedName name="Merge_ELPD_Base_Data3" localSheetId="0">#REF!</definedName>
    <definedName name="Merge_ELPD_Base_Data3">#REF!</definedName>
    <definedName name="Merged_CBEDS_Charter_Data" localSheetId="0">#REF!</definedName>
    <definedName name="Merged_CBEDS_Charter_Data">#REF!</definedName>
    <definedName name="Michigan" localSheetId="0">#REF!</definedName>
    <definedName name="Michigan">#REF!</definedName>
    <definedName name="Minnesota" localSheetId="0">#REF!</definedName>
    <definedName name="Minnesota">#REF!</definedName>
    <definedName name="Misc_EPA" localSheetId="0">#REF!</definedName>
    <definedName name="Misc_EPA">#REF!</definedName>
    <definedName name="Mississippi" localSheetId="0">#REF!</definedName>
    <definedName name="Mississippi">#REF!</definedName>
    <definedName name="Missouri" localSheetId="0">#REF!</definedName>
    <definedName name="Missouri">#REF!</definedName>
    <definedName name="mmmmmmmmmmmmmmmmmmmmmmmmmmmmmmmmmmmmmmmmmmmmmmmmmmmmmmmmmmmmmmmmmmmmmmmmmmmmmmmmmmmmmmmmmmmmm" localSheetId="0">#REF!</definedName>
    <definedName name="mmmmmmmmmmmmmmmmmmmmmmmmmmmmmmmmmmmmmmmmmmmmmmmmmmmmmmmmmmmmmmmmmmmmmmmmmmmmmmmmmmmmmmmmmmmmm">#REF!</definedName>
    <definedName name="Montana" localSheetId="0">#REF!</definedName>
    <definedName name="Montana">#REF!</definedName>
    <definedName name="Nebraska" localSheetId="0">#REF!</definedName>
    <definedName name="Nebraska">#REF!</definedName>
    <definedName name="Nevada" localSheetId="0">#REF!</definedName>
    <definedName name="Nevada">#REF!</definedName>
    <definedName name="New_Hampshire" localSheetId="0">#REF!</definedName>
    <definedName name="New_Hampshire">#REF!</definedName>
    <definedName name="New_Jersey" localSheetId="0">#REF!</definedName>
    <definedName name="New_Jersey">#REF!</definedName>
    <definedName name="New_Mexico" localSheetId="0">#REF!</definedName>
    <definedName name="New_Mexico">#REF!</definedName>
    <definedName name="New_York" localSheetId="0">#REF!</definedName>
    <definedName name="New_York">#REF!</definedName>
    <definedName name="nnnnnnnnnnnnnnnnnnnnnnmmmmmmmmmmmmmmmmmmmmmmmbbbbbbbbbbbbbbbbbbbbbb" localSheetId="0">#REF!</definedName>
    <definedName name="nnnnnnnnnnnnnnnnnnnnnnmmmmmmmmmmmmmmmmmmmmmmmbbbbbbbbbbbbbbbbbbbbbb">#REF!</definedName>
    <definedName name="nonzero_agg" localSheetId="0">#REF!</definedName>
    <definedName name="nonzero_agg">#REF!</definedName>
    <definedName name="North_Carolina" localSheetId="0">#REF!</definedName>
    <definedName name="North_Carolina">#REF!</definedName>
    <definedName name="North_Dakota" localSheetId="0">#REF!</definedName>
    <definedName name="North_Dakota">#REF!</definedName>
    <definedName name="Northern_Mariana_Islands" localSheetId="0">#REF!</definedName>
    <definedName name="Northern_Mariana_Islands">#REF!</definedName>
    <definedName name="Ohio" localSheetId="0">#REF!</definedName>
    <definedName name="Ohio">#REF!</definedName>
    <definedName name="Oklahoma" localSheetId="0">#REF!</definedName>
    <definedName name="Oklahoma">#REF!</definedName>
    <definedName name="Open_ClosedSchools" localSheetId="0">#REF!</definedName>
    <definedName name="Open_ClosedSchools">#REF!</definedName>
    <definedName name="OpenDoc" localSheetId="0">#REF!</definedName>
    <definedName name="OpenDoc">#REF!</definedName>
    <definedName name="Oregon" localSheetId="0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Area" localSheetId="0">FY22_CSESAP_Alloc!$A$1:$I$288</definedName>
    <definedName name="_xlnm.Print_Titles" localSheetId="0">FY22_CSESAP_Alloc!$1:$8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qqqqqqqqqqqqqqqqqqqqqqqqqqqqqqqqqqqqqqqqqqqqqqqqqqqqqqqqqqqqqqqqqqqqqqqqqqqqqqqqqqqq" localSheetId="0">#REF!</definedName>
    <definedName name="qqqqqqqqqqqqqqqqqqqqqqqqqqqqqqqqqqqqqqqqqqqqqqqqqqqqqqqqqqqqqqqqqqqqqqqqqqqqqqqqqqqqq">#REF!</definedName>
    <definedName name="qry_08_09_AdjSchLvl___Dist___LFs" localSheetId="0">#REF!</definedName>
    <definedName name="qry_08_09_AdjSchLvl___Dist___LFs">#REF!</definedName>
    <definedName name="qry_aggr2007_Teacher_ct_to_LEA_level" localSheetId="0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>#REF!</definedName>
    <definedName name="qry_may_7_master_IV_16_programs" localSheetId="0">#REF!</definedName>
    <definedName name="qry_may_7_master_IV_16_programs">#REF!</definedName>
    <definedName name="qry_Teacher_ct_PAR_File_Sch_Level_to_Dist_Level" localSheetId="0">#REF!</definedName>
    <definedName name="qry_Teacher_ct_PAR_File_Sch_Level_to_Dist_Level">#REF!</definedName>
    <definedName name="qry03_District_Level_Data_LEAs" localSheetId="0">#REF!</definedName>
    <definedName name="qry03_District_Level_Data_LEAs">#REF!</definedName>
    <definedName name="qry05_District_Level_Data_NFCS" localSheetId="0">#REF!</definedName>
    <definedName name="qry05_District_Level_Data_NFCS">#REF!</definedName>
    <definedName name="qry1a_SRSA_Elig_Matched_with_Application__4_542_" localSheetId="0">#REF!</definedName>
    <definedName name="qry1a_SRSA_Elig_Matched_with_Application__4_542_">#REF!</definedName>
    <definedName name="qryAggreLFCS_NonCharter_SchLev" localSheetId="0">#REF!</definedName>
    <definedName name="qryAggreLFCS_NonCharter_SchLev">#REF!</definedName>
    <definedName name="qryChartersActive" localSheetId="0">#REF!</definedName>
    <definedName name="qryChartersActive">#REF!</definedName>
    <definedName name="qryFed_File_District_Level_no_DFCS" localSheetId="0">#REF!</definedName>
    <definedName name="qryFed_File_District_Level_no_DFCS">#REF!</definedName>
    <definedName name="qryFED_LFCS_NonCharters_aggreDistLev" localSheetId="0">#REF!</definedName>
    <definedName name="qryFED_LFCS_NonCharters_aggreDistLev">#REF!</definedName>
    <definedName name="qryFED_LFCS_NonCharters_AggreLEALev" localSheetId="0">#REF!</definedName>
    <definedName name="qryFED_LFCS_NonCharters_AggreLEALev">#REF!</definedName>
    <definedName name="qryPubschls" localSheetId="0">#REF!</definedName>
    <definedName name="qryPubschls">#REF!</definedName>
    <definedName name="QryReorgedDistricts" localSheetId="0">#REF!</definedName>
    <definedName name="QryReorgedDistricts">#REF!</definedName>
    <definedName name="qryUSED_TO_MAKE_tbl0910QEIA_EnrwFunding" localSheetId="0">#REF!</definedName>
    <definedName name="qryUSED_TO_MAKE_tbl0910QEIA_EnrwFunding">#REF!</definedName>
    <definedName name="Query" localSheetId="0">#REF!</definedName>
    <definedName name="Query">#REF!</definedName>
    <definedName name="QueryInsReceivedPrint" localSheetId="0">#REF!</definedName>
    <definedName name="QueryInsReceivedPrint">#REF!</definedName>
    <definedName name="revisedallocation" localSheetId="0">#REF!</definedName>
    <definedName name="revisedallocation">#REF!</definedName>
    <definedName name="Revisedfomula" localSheetId="0">#REF!</definedName>
    <definedName name="Revisedfomula">#REF!</definedName>
    <definedName name="Rhode_Island" localSheetId="0">#REF!</definedName>
    <definedName name="Rhode_Island">#REF!</definedName>
    <definedName name="Rvised" localSheetId="0">#REF!</definedName>
    <definedName name="Rvised">#REF!</definedName>
    <definedName name="rwtretrewtewtewtewtwertretretrewtretre" localSheetId="0">#REF!</definedName>
    <definedName name="rwtretrewtewtewtewtwertretretrewtretre">#REF!</definedName>
    <definedName name="sadfsfdsfdafgdasfsssssssssssssssssssssssssssssssssssssssssssssssss" localSheetId="0">#REF!</definedName>
    <definedName name="sadfsfdsfdafgdasfsssssssssssssssssssssssssssssssssssssssssssssssss">#REF!</definedName>
    <definedName name="sadsadfsadfsadsasd1354564654351" localSheetId="0">#REF!</definedName>
    <definedName name="sadsadfsadfsadsasd1354564654351">#REF!</definedName>
    <definedName name="SchoolDetailExpanded" localSheetId="0">#REF!</definedName>
    <definedName name="SchoolDetailExpanded">#REF!</definedName>
    <definedName name="sdddddddddddddddddddddddddddddddddddd" localSheetId="0">#REF!</definedName>
    <definedName name="sdddddddddddddddddddddddddddddddddddd">#REF!</definedName>
    <definedName name="sdf" localSheetId="0">#REF!</definedName>
    <definedName name="sdf">#REF!</definedName>
    <definedName name="sdfaaaaaaaaaaaaaaaaaa" localSheetId="0">#REF!</definedName>
    <definedName name="sdfaaaaaaaaaaaaaaaaaa">#REF!</definedName>
    <definedName name="sdfgfddddddddddddddddddddddddddddddddddddddddddddddddddddd" localSheetId="0">#REF!</definedName>
    <definedName name="sdfgfddddddddddddddddddddddddddddddddddddddddddddddddddddd">#REF!</definedName>
    <definedName name="sdfsadfsssa" localSheetId="0">#REF!</definedName>
    <definedName name="sdfsadfsssa">#REF!</definedName>
    <definedName name="sdfsdfdaewaewasd" localSheetId="0">#REF!</definedName>
    <definedName name="sdfsdfdaewaewasd">#REF!</definedName>
    <definedName name="sdfsdfdsvfdfsdfdsfdsfdsfdsfsfs" localSheetId="0">#REF!</definedName>
    <definedName name="sdfsdfdsvfdfsdfdsfdsfdsfdsfsfs">#REF!</definedName>
    <definedName name="sdsaddddddddddddddddddddddddddddddddddddddd" localSheetId="0">#REF!</definedName>
    <definedName name="sdsaddddddddddddddddddddddddddddddddddddddd">#REF!</definedName>
    <definedName name="sdsfsdfdgfffffffffffffffffffffffffffffffffffffffffffffffffffffffffffffffffff" localSheetId="0">#REF!</definedName>
    <definedName name="sdsfsdfdgfffffffffffffffffffffffffffffffffffffffffffffffffffffffffffffffffff">#REF!</definedName>
    <definedName name="sfdgdgdfgfdgfdgdfsgfdsgfdsg" localSheetId="0">#REF!</definedName>
    <definedName name="sfdgdgdfgfdgfdgdfsgfdsgfdsg">#REF!</definedName>
    <definedName name="SNOR_14_15_district_level">#REF!</definedName>
    <definedName name="SNOR_15_16_by_district">#REF!</definedName>
    <definedName name="SNOR_17_18_by_LEA" localSheetId="0">#REF!</definedName>
    <definedName name="SNOR_17_18_by_LEA">#REF!</definedName>
    <definedName name="SNOR_19_20_by_district" localSheetId="0">#REF!</definedName>
    <definedName name="SNOR_19_20_by_district">#REF!</definedName>
    <definedName name="SNOR_results_for_SFSD" localSheetId="0">#REF!</definedName>
    <definedName name="SNOR_results_for_SFSD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ssssssssssssggggggggggggggggggggggeeee44444446hhhhhhhhhhhhhhhhhh" localSheetId="0">#REF!</definedName>
    <definedName name="sssssssssssssggggggggggggggggggggggeeee44444446hhhhhhhhhhhhhhhhhh">#REF!</definedName>
    <definedName name="ssssssssssssssssssssssssddddddddddddddddfffffffffffffffffffffffffgggggggggggggggggggggggggggggggggg" localSheetId="0">#REF!</definedName>
    <definedName name="ssssssssssssssssssssssssddddddddddddddddfffffffffffffffffffffffffgggggggggggggggggggggggggggggggggg">#REF!</definedName>
    <definedName name="ssssssssssssssssssssssssssssssssssssss" localSheetId="0">#REF!</definedName>
    <definedName name="ssssssssssssssssssssssssssssssssssssss">#REF!</definedName>
    <definedName name="ssssssssssssssssssssssssssssssssssssssssssssssssssssssssssssssssssssssssssssssssssssssssssssssss" localSheetId="0">#REF!</definedName>
    <definedName name="ssssssssssssssssssssssssssssssssssssssssssssssssssssssssssssssssssssssssssssssssssssssssssssssss">#REF!</definedName>
    <definedName name="STD" localSheetId="0">#REF!</definedName>
    <definedName name="STD">#REF!</definedName>
    <definedName name="tblPubschlsDownload" localSheetId="0">#REF!</definedName>
    <definedName name="tblPubschlsDownload">#REF!</definedName>
    <definedName name="Tennessee" localSheetId="0">#REF!</definedName>
    <definedName name="Tennessee">#REF!</definedName>
    <definedName name="TEST">#REF!</definedName>
    <definedName name="Texas" localSheetId="0">#REF!</definedName>
    <definedName name="Texas">#REF!</definedName>
    <definedName name="trbidrdrf." localSheetId="0">#REF!</definedName>
    <definedName name="trbidrdrf.">#REF!</definedName>
    <definedName name="tttttttttttttttttttttttttttwwwwwwwwwwwwwwwwwwweeeeeeeeeeeeeeeee" localSheetId="0">#REF!</definedName>
    <definedName name="tttttttttttttttttttttttttttwwwwwwwwwwwwwwwwwwweeeeeeeeeeeeeeeee">#REF!</definedName>
    <definedName name="uilkhjghjghjfhgfjtfghhggkjglh" localSheetId="0">#REF!</definedName>
    <definedName name="uilkhjghjghjfhgfjtfghhggkjglh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 localSheetId="0">#REF!</definedName>
    <definedName name="Vermont">#REF!</definedName>
    <definedName name="Virgin_Islands" localSheetId="0">#REF!</definedName>
    <definedName name="Virgin_Islands">#REF!</definedName>
    <definedName name="Virginia" localSheetId="0">#REF!</definedName>
    <definedName name="Virginia">#REF!</definedName>
    <definedName name="vvvvvvvvvvvvvvffffffffffffffffffffffffffffffffffffffffffffjjjjjjjjjjjjjjjjjjjjjjjjjjjjjjj" localSheetId="0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 localSheetId="0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 localSheetId="0">#REF!</definedName>
    <definedName name="vvvvvvvvvvvvvvvvvvvvvvvvvvvvvvvvvvvvvvvvvvvvvvvvvvvvvvvvvvvvvvvvvvvvvvvvvvvvvvvvvvvvvvvvvvvvvvvvvvvv">#REF!</definedName>
    <definedName name="Washington" localSheetId="0">#REF!</definedName>
    <definedName name="Washington">#REF!</definedName>
    <definedName name="Web_list_el_1920" localSheetId="0">#REF!</definedName>
    <definedName name="Web_list_el_1920">#REF!</definedName>
    <definedName name="web_list_imm_1920" localSheetId="0">#REF!</definedName>
    <definedName name="web_list_imm_1920">#REF!</definedName>
    <definedName name="werterwtrewtewtew" localSheetId="0">#REF!</definedName>
    <definedName name="werterwtrewtewtew">#REF!</definedName>
    <definedName name="West_Virginia" localSheetId="0">#REF!</definedName>
    <definedName name="West_Virginia">#REF!</definedName>
    <definedName name="Wisconsin" localSheetId="0">#REF!</definedName>
    <definedName name="Wisconsin">#REF!</definedName>
    <definedName name="wwwwwwwwwwwwwwww" localSheetId="0">#REF!</definedName>
    <definedName name="wwwwwwwwwwwwwwww">#REF!</definedName>
    <definedName name="wwwwwwwwwwwwwwwwwwwwwwwwwwwwwwwwwwwwwwwwwwwwwwwwwwwwwwwwwwwwwwwwwwwwwwwwwwwwwwwwwwwwwwwwwwwwwwwwwwwwwwwwwwwwwwwwww" localSheetId="0">#REF!</definedName>
    <definedName name="wwwwwwwwwwwwwwwwwwwwwwwwwwwwwwwwwwwwwwwwwwwwwwwwwwwwwwwwwwwwwwwwwwwwwwwwwwwwwwwwwwwwwwwwwwwwwwwwwwwwwwwwwwwwwwwwww">#REF!</definedName>
    <definedName name="Wyoming" localSheetId="0">#REF!</definedName>
    <definedName name="Wyoming">#REF!</definedName>
    <definedName name="yuityuiutyity" localSheetId="0">#REF!</definedName>
    <definedName name="yuityuiutyity">#REF!</definedName>
    <definedName name="yyyyyyyyyyyyyyyyyyyyyyyyyyyyyyyyyyyyyyyyyyyyyyyyyyyyyy" localSheetId="0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2" i="1" l="1"/>
  <c r="J372" i="1"/>
  <c r="K372" i="1"/>
  <c r="L372" i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/>
  <c r="M18" i="1"/>
  <c r="N18" i="1" s="1"/>
  <c r="M19" i="1"/>
  <c r="N19" i="1" s="1"/>
  <c r="M20" i="1"/>
  <c r="N20" i="1" s="1"/>
  <c r="M21" i="1"/>
  <c r="N21" i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/>
  <c r="M66" i="1"/>
  <c r="N66" i="1" s="1"/>
  <c r="M67" i="1"/>
  <c r="N67" i="1" s="1"/>
  <c r="M68" i="1"/>
  <c r="N68" i="1" s="1"/>
  <c r="M69" i="1"/>
  <c r="N69" i="1" s="1"/>
  <c r="M70" i="1"/>
  <c r="N70" i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/>
  <c r="M342" i="1"/>
  <c r="N342" i="1" s="1"/>
  <c r="M343" i="1"/>
  <c r="N343" i="1" s="1"/>
  <c r="M344" i="1"/>
  <c r="N344" i="1" s="1"/>
  <c r="M345" i="1"/>
  <c r="N345" i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/>
  <c r="M357" i="1"/>
  <c r="N357" i="1" s="1"/>
  <c r="M358" i="1"/>
  <c r="N358" i="1" s="1"/>
  <c r="M359" i="1"/>
  <c r="N359" i="1" s="1"/>
  <c r="M360" i="1"/>
  <c r="N360" i="1" s="1"/>
  <c r="M361" i="1"/>
  <c r="N361" i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/>
  <c r="M368" i="1"/>
  <c r="N368" i="1" s="1"/>
  <c r="M369" i="1"/>
  <c r="N369" i="1" s="1"/>
  <c r="M370" i="1"/>
  <c r="N370" i="1" s="1"/>
  <c r="M371" i="1"/>
  <c r="N371" i="1" s="1"/>
  <c r="M9" i="1"/>
  <c r="N9" i="1" s="1"/>
  <c r="M372" i="1" l="1"/>
  <c r="N372" i="1"/>
</calcChain>
</file>

<file path=xl/sharedStrings.xml><?xml version="1.0" encoding="utf-8"?>
<sst xmlns="http://schemas.openxmlformats.org/spreadsheetml/2006/main" count="2929" uniqueCount="1218">
  <si>
    <t>Classified School Employee Summer Assistance Program</t>
  </si>
  <si>
    <t>Final Amount of State Match Funding</t>
  </si>
  <si>
    <t>County
Name</t>
  </si>
  <si>
    <t>Full CDS Code</t>
  </si>
  <si>
    <t>County
Code</t>
  </si>
  <si>
    <t>District
Code</t>
  </si>
  <si>
    <t>School
Code</t>
  </si>
  <si>
    <t>Service
Location
Field</t>
  </si>
  <si>
    <t>Local Educational Agency</t>
  </si>
  <si>
    <t>California Department of Education</t>
  </si>
  <si>
    <t>School Fiscal Services Division</t>
  </si>
  <si>
    <t>Apportionment Amount Paid from  PCA 25660</t>
  </si>
  <si>
    <t xml:space="preserve">Total Apportionment </t>
  </si>
  <si>
    <t>Total Amount of State Match Funding [$1.00 Per $1.00 Withheld]</t>
  </si>
  <si>
    <t>Balance Remaining</t>
  </si>
  <si>
    <r>
      <t>2023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24 School Year</t>
    </r>
  </si>
  <si>
    <t>Final Amount Withheld from Participating Classified Employees During the 2023–24 
School Year</t>
  </si>
  <si>
    <t>September 2024</t>
  </si>
  <si>
    <t>2)The Budget Act of 2022-23 as amended by Section 184 of AB 178 (Chapter 45, Statutes of 2022) appropriates $90,000,000 to provide state match funding for the 2023-24 school year.</t>
  </si>
  <si>
    <t>3) The state match is $1 for each $1 withheld from participating classified employees, for the 2023-24 school year.</t>
  </si>
  <si>
    <t>Apportionment Amount Paid from  PCA 25691</t>
  </si>
  <si>
    <t>LEA Type</t>
  </si>
  <si>
    <t>Alameda</t>
  </si>
  <si>
    <t>01611270000000</t>
  </si>
  <si>
    <t>01</t>
  </si>
  <si>
    <t>0000000</t>
  </si>
  <si>
    <t>Albany City Unified</t>
  </si>
  <si>
    <t>01611430000000</t>
  </si>
  <si>
    <t>Berkeley Unified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</si>
  <si>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</si>
  <si>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</si>
  <si>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</si>
  <si>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</si>
  <si>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</si>
  <si>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</si>
  <si>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01612000000000</t>
  </si>
  <si>
    <t>Livermore Valley Joint Unified</t>
  </si>
  <si>
    <t>01612340000000</t>
  </si>
  <si>
    <t>Newark Unified</t>
  </si>
  <si>
    <t>01612750000000</t>
  </si>
  <si>
    <t>Piedmont City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</si>
  <si>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</si>
  <si>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</si>
  <si>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</si>
  <si>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</si>
  <si>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</si>
  <si>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</si>
  <si>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01751010000000</t>
  </si>
  <si>
    <t>Pleasanton Unified</t>
  </si>
  <si>
    <t>Amador</t>
  </si>
  <si>
    <t>03100330000000</t>
  </si>
  <si>
    <t>03</t>
  </si>
  <si>
    <t>Amador County Office of Education</t>
  </si>
  <si>
    <t>03739810000000</t>
  </si>
  <si>
    <t>Amador County Unified</t>
  </si>
  <si>
    <t>Butte</t>
  </si>
  <si>
    <t>04615150000000</t>
  </si>
  <si>
    <t>04</t>
  </si>
  <si>
    <t>Oroville Union High</t>
  </si>
  <si>
    <t>04615230000000</t>
  </si>
  <si>
    <t>Palermo Union Elementary</t>
  </si>
  <si>
    <t>04615310000000</t>
  </si>
  <si>
    <t>Paradise Unified</t>
  </si>
  <si>
    <t>04615490000000</t>
  </si>
  <si>
    <t>Thermalito Union Elementary</t>
  </si>
  <si>
    <t>Calaveras</t>
  </si>
  <si>
    <t>05615640000000</t>
  </si>
  <si>
    <t>05</t>
  </si>
  <si>
    <t>Calaveras Unified</t>
  </si>
  <si>
    <t>05615800000000</t>
  </si>
  <si>
    <t>Vallecito Union</t>
  </si>
  <si>
    <t>Colusa</t>
  </si>
  <si>
    <t>06616140000000</t>
  </si>
  <si>
    <t>06</t>
  </si>
  <si>
    <t>Pierce Joint Unified</t>
  </si>
  <si>
    <t>Contra Costa</t>
  </si>
  <si>
    <t>07616300000000</t>
  </si>
  <si>
    <t>07</t>
  </si>
  <si>
    <t>Acalanes Union High</t>
  </si>
  <si>
    <t>07616970000000</t>
  </si>
  <si>
    <t>John Swett Unified</t>
  </si>
  <si>
    <t>07617050000000</t>
  </si>
  <si>
    <t>Knightsen Elementary</t>
  </si>
  <si>
    <t>07617130000000</t>
  </si>
  <si>
    <t>Lafayette Elementary</t>
  </si>
  <si>
    <t>07617390000000</t>
  </si>
  <si>
    <t>Martinez Unified</t>
  </si>
  <si>
    <t>07617470000000</t>
  </si>
  <si>
    <t>Moraga Elementary</t>
  </si>
  <si>
    <t>07617700000000</t>
  </si>
  <si>
    <t>Orinda Union Elementary</t>
  </si>
  <si>
    <t>07618040000000</t>
  </si>
  <si>
    <t>San Ramon Valley Unified</t>
  </si>
  <si>
    <t>07618120000000</t>
  </si>
  <si>
    <t>Walnut Creek Elementary</t>
  </si>
  <si>
    <t>El Dorado</t>
  </si>
  <si>
    <t>09100900000000</t>
  </si>
  <si>
    <t>09</t>
  </si>
  <si>
    <t>El Dorado County Office of Education</t>
  </si>
  <si>
    <t>09618380000000</t>
  </si>
  <si>
    <t>Buckeye Union Elementary</t>
  </si>
  <si>
    <t>09618530000000</t>
  </si>
  <si>
    <t>El Dorado Union High</t>
  </si>
  <si>
    <t>09618790000000</t>
  </si>
  <si>
    <t>Gold Oak Union Elementary</t>
  </si>
  <si>
    <t>09618870000000</t>
  </si>
  <si>
    <t>Gold Trail Union Elementary</t>
  </si>
  <si>
    <t>09619030000000</t>
  </si>
  <si>
    <t>Lake Tahoe Unified</t>
  </si>
  <si>
    <t>09619290000000</t>
  </si>
  <si>
    <t>Mother Lode Union Elementary</t>
  </si>
  <si>
    <t>09619450000000</t>
  </si>
  <si>
    <t>Pioneer Union Elementary</t>
  </si>
  <si>
    <t>09619520000000</t>
  </si>
  <si>
    <t>Placerville Union Elementary</t>
  </si>
  <si>
    <t>09619780000000</t>
  </si>
  <si>
    <t>Rescue Union Elementary</t>
  </si>
  <si>
    <t>09737830000000</t>
  </si>
  <si>
    <t>Black Oak Mine Unified</t>
  </si>
  <si>
    <t>Fresno</t>
  </si>
  <si>
    <t>10621250000000</t>
  </si>
  <si>
    <t>10</t>
  </si>
  <si>
    <t>Coalinga-Huron Unified</t>
  </si>
  <si>
    <t>10621660000000</t>
  </si>
  <si>
    <t>Fresno Unified</t>
  </si>
  <si>
    <t>10624300000000</t>
  </si>
  <si>
    <t>Selma Unified</t>
  </si>
  <si>
    <t>10751270000000</t>
  </si>
  <si>
    <t>Mendota Unified</t>
  </si>
  <si>
    <t>Glenn</t>
  </si>
  <si>
    <t>11101160000000</t>
  </si>
  <si>
    <t>11</t>
  </si>
  <si>
    <t>Glenn County Office of Education</t>
  </si>
  <si>
    <t>11625540000000</t>
  </si>
  <si>
    <t>Capay Joint Union Elementary</t>
  </si>
  <si>
    <t>11625960000000</t>
  </si>
  <si>
    <t>Lake Elementary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</si>
  <si>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</si>
  <si>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</si>
  <si>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</si>
  <si>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</si>
  <si>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</si>
  <si>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</si>
  <si>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</si>
  <si>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</si>
  <si>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11765620000000</t>
  </si>
  <si>
    <t>Hamilton Unified</t>
  </si>
  <si>
    <t>Humboldt</t>
  </si>
  <si>
    <t>12101240000000</t>
  </si>
  <si>
    <t>12</t>
  </si>
  <si>
    <t>Humboldt County Office of Education</t>
  </si>
  <si>
    <t>12626790000000</t>
  </si>
  <si>
    <t>Arcata Elementary</t>
  </si>
  <si>
    <t>12630320000000</t>
  </si>
  <si>
    <t>South Bay Union Elementary</t>
  </si>
  <si>
    <t>12755150000000</t>
  </si>
  <si>
    <t>Eureka City Schools</t>
  </si>
  <si>
    <t>Imperial</t>
  </si>
  <si>
    <t>13632140000000</t>
  </si>
  <si>
    <t>13</t>
  </si>
  <si>
    <t>San Pasqual Valley Unified</t>
  </si>
  <si>
    <t>Inyo</t>
  </si>
  <si>
    <t>14632970000000</t>
  </si>
  <si>
    <t>14</t>
  </si>
  <si>
    <t>Owens Valley Unified</t>
  </si>
  <si>
    <t>14766870000000</t>
  </si>
  <si>
    <t>Bishop Unified</t>
  </si>
  <si>
    <t>Kern</t>
  </si>
  <si>
    <t>15634040000000</t>
  </si>
  <si>
    <t>15</t>
  </si>
  <si>
    <t>Delano Union Elementary</t>
  </si>
  <si>
    <t>15634200000000</t>
  </si>
  <si>
    <t>Di Giorgio Elementary</t>
  </si>
  <si>
    <t>15635450000000</t>
  </si>
  <si>
    <t>Kernville Union Elementary</t>
  </si>
  <si>
    <t>15635780000000</t>
  </si>
  <si>
    <t>Richland Union Elementary</t>
  </si>
  <si>
    <t>15637760000000</t>
  </si>
  <si>
    <t>Southern Kern Unified</t>
  </si>
  <si>
    <t>15638340000000</t>
  </si>
  <si>
    <t>Vineland Elementary</t>
  </si>
  <si>
    <t>15638590000000</t>
  </si>
  <si>
    <t>Wasco Union High</t>
  </si>
  <si>
    <t>15737420000000</t>
  </si>
  <si>
    <t>Sierra Sands Unified</t>
  </si>
  <si>
    <t>15751680000000</t>
  </si>
  <si>
    <t>El Tejon Unified</t>
  </si>
  <si>
    <t>Kings</t>
  </si>
  <si>
    <t>16101650000000</t>
  </si>
  <si>
    <t>16</t>
  </si>
  <si>
    <t>Kings County Office of Education</t>
  </si>
  <si>
    <t>16638830000000</t>
  </si>
  <si>
    <t>Central Union Elementary</t>
  </si>
  <si>
    <t>16639170000000</t>
  </si>
  <si>
    <t>Hanford Elementary</t>
  </si>
  <si>
    <t>16639250000000</t>
  </si>
  <si>
    <t>Hanford Joint Union High</t>
  </si>
  <si>
    <t>16639740000000</t>
  </si>
  <si>
    <t>Lemoore Union Elementary</t>
  </si>
  <si>
    <t>16639820000000</t>
  </si>
  <si>
    <t>Lemoore Union High</t>
  </si>
  <si>
    <t>Lake</t>
  </si>
  <si>
    <t>17101730000000</t>
  </si>
  <si>
    <t>17</t>
  </si>
  <si>
    <t>Lake County Office of Education</t>
  </si>
  <si>
    <t>17640140000000</t>
  </si>
  <si>
    <t>Kelseyville Unified</t>
  </si>
  <si>
    <t>17640220000000</t>
  </si>
  <si>
    <t>Konocti Unified</t>
  </si>
  <si>
    <t>17769760000000</t>
  </si>
  <si>
    <t>Upper Lake Unified</t>
  </si>
  <si>
    <t>Lassen</t>
  </si>
  <si>
    <t>18641050000000</t>
  </si>
  <si>
    <t>18</t>
  </si>
  <si>
    <t>Janesville Union Elementary</t>
  </si>
  <si>
    <t>18641390000000</t>
  </si>
  <si>
    <t>Lassen Union High</t>
  </si>
  <si>
    <t>Los Angeles</t>
  </si>
  <si>
    <t>19101990000000</t>
  </si>
  <si>
    <t>19</t>
  </si>
  <si>
    <t>Los Angeles County Office of Education</t>
  </si>
  <si>
    <t>19642120000000</t>
  </si>
  <si>
    <t>ABC Unified</t>
  </si>
  <si>
    <t>19642610000000</t>
  </si>
  <si>
    <t>Arcadia Unified</t>
  </si>
  <si>
    <t>19642870000000</t>
  </si>
  <si>
    <t>Baldwin Park Unified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</si>
  <si>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</si>
  <si>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</si>
  <si>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</si>
  <si>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</si>
  <si>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</si>
  <si>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</si>
  <si>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19643370000000</t>
  </si>
  <si>
    <t>Burbank Unified</t>
  </si>
  <si>
    <t>19643450000000</t>
  </si>
  <si>
    <t>Castaic Union</t>
  </si>
  <si>
    <t>19643520000000</t>
  </si>
  <si>
    <t>Centinela Valley Union High</t>
  </si>
  <si>
    <t>19643780000000</t>
  </si>
  <si>
    <t>Charter Oak Unified</t>
  </si>
  <si>
    <t>19644360000000</t>
  </si>
  <si>
    <t>Covina-Valley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</si>
  <si>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</si>
  <si>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</si>
  <si>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</si>
  <si>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</si>
  <si>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</si>
  <si>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</si>
  <si>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19645190000000</t>
  </si>
  <si>
    <t>El Monte Union High</t>
  </si>
  <si>
    <t>19645270000000</t>
  </si>
  <si>
    <t>El Rancho Unified</t>
  </si>
  <si>
    <t>19645500000000</t>
  </si>
  <si>
    <t>Garvey Elementary</t>
  </si>
  <si>
    <t>19645680000000</t>
  </si>
  <si>
    <t>Glendale Unified</t>
  </si>
  <si>
    <t>19646670000000</t>
  </si>
  <si>
    <t>Lancaster Elementary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</si>
  <si>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</si>
  <si>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</si>
  <si>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</si>
  <si>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</si>
  <si>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</si>
  <si>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</si>
  <si>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19647330000000</t>
  </si>
  <si>
    <t>Los Angeles Unified</t>
  </si>
  <si>
    <t>19647580000000</t>
  </si>
  <si>
    <t>Los Nietos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</si>
  <si>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</si>
  <si>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</si>
  <si>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</si>
  <si>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</si>
  <si>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</si>
  <si>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</si>
  <si>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19648400000000</t>
  </si>
  <si>
    <t>Norwalk-La Mirada Unified</t>
  </si>
  <si>
    <t>19648730000000</t>
  </si>
  <si>
    <t>Paramount Unified</t>
  </si>
  <si>
    <t>19648810000000</t>
  </si>
  <si>
    <t>Pasadena Unified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</si>
  <si>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</si>
  <si>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</si>
  <si>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</si>
  <si>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</si>
  <si>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</si>
  <si>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</si>
  <si>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</si>
  <si>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</si>
  <si>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</si>
  <si>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</si>
  <si>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</si>
  <si>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</si>
  <si>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</si>
  <si>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</si>
  <si>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</si>
  <si>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</si>
  <si>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</si>
  <si>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</si>
  <si>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</si>
  <si>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</si>
  <si>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</si>
  <si>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</si>
  <si>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</si>
  <si>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</si>
  <si>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</si>
  <si>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</si>
  <si>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</si>
  <si>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</si>
  <si>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</si>
  <si>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</si>
  <si>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</si>
  <si>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</si>
  <si>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</si>
  <si>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</si>
  <si>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19753330000000</t>
  </si>
  <si>
    <t>Manhattan Beach Unified</t>
  </si>
  <si>
    <t>19753410000000</t>
  </si>
  <si>
    <t>Redondo Beach Unified</t>
  </si>
  <si>
    <t>19757130000000</t>
  </si>
  <si>
    <t>Alhambra Unified</t>
  </si>
  <si>
    <t>Madera</t>
  </si>
  <si>
    <t>20652430000000</t>
  </si>
  <si>
    <t>20</t>
  </si>
  <si>
    <t>Madera Unified</t>
  </si>
  <si>
    <t>Marin</t>
  </si>
  <si>
    <t>21653590000000</t>
  </si>
  <si>
    <t>21</t>
  </si>
  <si>
    <t>Lagunitas Elementary</t>
  </si>
  <si>
    <t>21653670000000</t>
  </si>
  <si>
    <t>Larkspur-Corte Madera</t>
  </si>
  <si>
    <t>21654250000000</t>
  </si>
  <si>
    <t>Reed Union Elementary</t>
  </si>
  <si>
    <t>21654580000000</t>
  </si>
  <si>
    <t>San Rafael City Elementary</t>
  </si>
  <si>
    <t>21654660000000</t>
  </si>
  <si>
    <t>San Rafael City High</t>
  </si>
  <si>
    <t>21654740000000</t>
  </si>
  <si>
    <t>Sausalito Marin City</t>
  </si>
  <si>
    <t>Mariposa</t>
  </si>
  <si>
    <t>22655320000000</t>
  </si>
  <si>
    <t>22</t>
  </si>
  <si>
    <t>Mariposa County Unified</t>
  </si>
  <si>
    <t>Mendocino</t>
  </si>
  <si>
    <t>23655400000000</t>
  </si>
  <si>
    <t>23</t>
  </si>
  <si>
    <t>Anderson Valley Unified</t>
  </si>
  <si>
    <t>23655570000000</t>
  </si>
  <si>
    <t>Arena Union Elementary</t>
  </si>
  <si>
    <t>23655650000000</t>
  </si>
  <si>
    <t>Fort Bragg Unified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</si>
  <si>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</si>
  <si>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</si>
  <si>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</si>
  <si>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</si>
  <si>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</si>
  <si>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</si>
  <si>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</si>
  <si>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</si>
  <si>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</si>
  <si>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</si>
  <si>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23739160000000</t>
  </si>
  <si>
    <t>Laytonville Unified</t>
  </si>
  <si>
    <t>23752180000000</t>
  </si>
  <si>
    <t>Leggett Valley Unified</t>
  </si>
  <si>
    <t>Merced</t>
  </si>
  <si>
    <t>24656980000000</t>
  </si>
  <si>
    <t>24</t>
  </si>
  <si>
    <t>Hilmar Unified</t>
  </si>
  <si>
    <t>24657480000000</t>
  </si>
  <si>
    <t>Livingston Union</t>
  </si>
  <si>
    <t>24657710000000</t>
  </si>
  <si>
    <t>Merced City Elementary</t>
  </si>
  <si>
    <t>24657890000000</t>
  </si>
  <si>
    <t>Merced Union High</t>
  </si>
  <si>
    <t>24658210000000</t>
  </si>
  <si>
    <t>Planada Elementary</t>
  </si>
  <si>
    <t>24658620000000</t>
  </si>
  <si>
    <t>Weaver Union</t>
  </si>
  <si>
    <t>24658700000000</t>
  </si>
  <si>
    <t>Winton</t>
  </si>
  <si>
    <t>24736190000000</t>
  </si>
  <si>
    <t>Gustine Unified</t>
  </si>
  <si>
    <t>24753170000000</t>
  </si>
  <si>
    <t>Dos Palos Oro Loma Joint Unified</t>
  </si>
  <si>
    <t>24753660000000</t>
  </si>
  <si>
    <t>Delhi Unified</t>
  </si>
  <si>
    <t>Modoc</t>
  </si>
  <si>
    <t>25102560000000</t>
  </si>
  <si>
    <t>25</t>
  </si>
  <si>
    <t>Modoc County Office of Education</t>
  </si>
  <si>
    <t>Mono</t>
  </si>
  <si>
    <t>26102640000000</t>
  </si>
  <si>
    <t>26</t>
  </si>
  <si>
    <t>Mono County Office of Education</t>
  </si>
  <si>
    <t>26736680000000</t>
  </si>
  <si>
    <t>Eastern Sierra Unified</t>
  </si>
  <si>
    <t>Monterey</t>
  </si>
  <si>
    <t>27102720000000</t>
  </si>
  <si>
    <t>27</t>
  </si>
  <si>
    <t>Monterey County Office of Education</t>
  </si>
  <si>
    <t>27659610000000</t>
  </si>
  <si>
    <t>Alisal Union</t>
  </si>
  <si>
    <t>27659870000000</t>
  </si>
  <si>
    <t>Carmel Unified</t>
  </si>
  <si>
    <t>27659950000000</t>
  </si>
  <si>
    <t>Chualar Union</t>
  </si>
  <si>
    <t>27660920000000</t>
  </si>
  <si>
    <t>Monterey Peninsula Unified</t>
  </si>
  <si>
    <t>27661340000000</t>
  </si>
  <si>
    <t>Pacific Grove Unified</t>
  </si>
  <si>
    <t>27661590000000</t>
  </si>
  <si>
    <t>Salinas Union High</t>
  </si>
  <si>
    <t>27661670000000</t>
  </si>
  <si>
    <t>San Antonio Union Elementary</t>
  </si>
  <si>
    <t>27661750000000</t>
  </si>
  <si>
    <t>San Ardo Union Elementary</t>
  </si>
  <si>
    <t>27661910000000</t>
  </si>
  <si>
    <t>Santa Rita Union Elementary</t>
  </si>
  <si>
    <t>27751500000000</t>
  </si>
  <si>
    <t>Big Sur Unified</t>
  </si>
  <si>
    <t>27754400000000</t>
  </si>
  <si>
    <t>Soledad Unified</t>
  </si>
  <si>
    <t>27754730000000</t>
  </si>
  <si>
    <t>Gonzales Unified</t>
  </si>
  <si>
    <t>Napa</t>
  </si>
  <si>
    <t>28662660000000</t>
  </si>
  <si>
    <t>28</t>
  </si>
  <si>
    <t>Napa Valley Unified</t>
  </si>
  <si>
    <t>28662900000000</t>
  </si>
  <si>
    <t>Saint Helena Unified</t>
  </si>
  <si>
    <t>Nevada</t>
  </si>
  <si>
    <t>29663400000000</t>
  </si>
  <si>
    <t>29</t>
  </si>
  <si>
    <t>Nevada City Elementary</t>
  </si>
  <si>
    <t>29663570000000</t>
  </si>
  <si>
    <t>Nevada Joint Union High</t>
  </si>
  <si>
    <t>Orange</t>
  </si>
  <si>
    <t>30664310000000</t>
  </si>
  <si>
    <t>30</t>
  </si>
  <si>
    <t>Anaheim Union High</t>
  </si>
  <si>
    <t>30664980000000</t>
  </si>
  <si>
    <t>Fountain Valley Elementary</t>
  </si>
  <si>
    <t>30665140000000</t>
  </si>
  <si>
    <t>Fullerton Joint Union High</t>
  </si>
  <si>
    <t>30665220000000</t>
  </si>
  <si>
    <t>Garden Grove Unified</t>
  </si>
  <si>
    <t>30665300000000</t>
  </si>
  <si>
    <t>Huntington Beach City Elementary</t>
  </si>
  <si>
    <t>30665480000000</t>
  </si>
  <si>
    <t>Huntington Beach Union High</t>
  </si>
  <si>
    <t>30666130000000</t>
  </si>
  <si>
    <t>Ocean View</t>
  </si>
  <si>
    <t>30667460000000</t>
  </si>
  <si>
    <t>Westminster</t>
  </si>
  <si>
    <t>30736430000000</t>
  </si>
  <si>
    <t>Tustin Unified</t>
  </si>
  <si>
    <t>30739240000000</t>
  </si>
  <si>
    <t>Los Alamitos Unified</t>
  </si>
  <si>
    <t>Placer</t>
  </si>
  <si>
    <t>31667870000000</t>
  </si>
  <si>
    <t>31</t>
  </si>
  <si>
    <t>Auburn Union Elementary</t>
  </si>
  <si>
    <t>31668030000000</t>
  </si>
  <si>
    <t>Dry Creek Joint Elementary</t>
  </si>
  <si>
    <t>31668290000000</t>
  </si>
  <si>
    <t>Eureka Union</t>
  </si>
  <si>
    <t>31668370000000</t>
  </si>
  <si>
    <t>Foresthill Union Elementary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</si>
  <si>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</si>
  <si>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</si>
  <si>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</si>
  <si>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</si>
  <si>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</si>
  <si>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</si>
  <si>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31669280000000</t>
  </si>
  <si>
    <t>Roseville Joint Union High</t>
  </si>
  <si>
    <t>Riverside</t>
  </si>
  <si>
    <t>33103300000000</t>
  </si>
  <si>
    <t>33</t>
  </si>
  <si>
    <t>Riverside County Office of Education</t>
  </si>
  <si>
    <t>33669770000000</t>
  </si>
  <si>
    <t>Alvord Unified</t>
  </si>
  <si>
    <t>33670410000000</t>
  </si>
  <si>
    <t>Desert Center Unified</t>
  </si>
  <si>
    <t>33671810000000</t>
  </si>
  <si>
    <t>Palo Verde Unified</t>
  </si>
  <si>
    <t>33672310000000</t>
  </si>
  <si>
    <t>Romoland Elementary</t>
  </si>
  <si>
    <t>33672490000000</t>
  </si>
  <si>
    <t>San Jacinto Unified</t>
  </si>
  <si>
    <t>33752000000000</t>
  </si>
  <si>
    <t>Murrieta Valley Unified</t>
  </si>
  <si>
    <t>33752420000000</t>
  </si>
  <si>
    <t>Val Verde Unified</t>
  </si>
  <si>
    <t>Sacramento</t>
  </si>
  <si>
    <t>34103480000000</t>
  </si>
  <si>
    <t>34</t>
  </si>
  <si>
    <t>Sacramento County Office of Education</t>
  </si>
  <si>
    <t>34673140000000</t>
  </si>
  <si>
    <t>Elk Grove Unified</t>
  </si>
  <si>
    <t>34673300000000</t>
  </si>
  <si>
    <t>Folsom-Cordova Unified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</si>
  <si>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</si>
  <si>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</si>
  <si>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</si>
  <si>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</si>
  <si>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</si>
  <si>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</si>
  <si>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</si>
  <si>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</si>
  <si>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34739730000000</t>
  </si>
  <si>
    <t>Center Joint Unified</t>
  </si>
  <si>
    <t>34752830000000</t>
  </si>
  <si>
    <t>Natomas Unified</t>
  </si>
  <si>
    <t>San Bernardino</t>
  </si>
  <si>
    <t>36676110000000</t>
  </si>
  <si>
    <t>36</t>
  </si>
  <si>
    <t>Barstow Unified</t>
  </si>
  <si>
    <t>36676860000000</t>
  </si>
  <si>
    <t>Colton Joint Unified</t>
  </si>
  <si>
    <t>36678010000000</t>
  </si>
  <si>
    <t>Needles Unified</t>
  </si>
  <si>
    <t>36678680000000</t>
  </si>
  <si>
    <t>Rim of the World Unified</t>
  </si>
  <si>
    <t>36679180000000</t>
  </si>
  <si>
    <t>Victor Elementary</t>
  </si>
  <si>
    <t>36738580000000</t>
  </si>
  <si>
    <t>Baker Valley Unified</t>
  </si>
  <si>
    <t>36739570000000</t>
  </si>
  <si>
    <t>Snowline Joint Unified</t>
  </si>
  <si>
    <t>36750770000000</t>
  </si>
  <si>
    <t>Apple Valley Unified</t>
  </si>
  <si>
    <t>San Diego</t>
  </si>
  <si>
    <t>37103710000000</t>
  </si>
  <si>
    <t>37</t>
  </si>
  <si>
    <t>San Diego County Office of Education</t>
  </si>
  <si>
    <t>37679830000000</t>
  </si>
  <si>
    <t>Borrego Springs Unified</t>
  </si>
  <si>
    <t>37679910000000</t>
  </si>
  <si>
    <t>Cajon Valley Union</t>
  </si>
  <si>
    <t>37680310000000</t>
  </si>
  <si>
    <t>Coronado Unified</t>
  </si>
  <si>
    <t>37681140000000</t>
  </si>
  <si>
    <t>Fallbrook Union Elementary</t>
  </si>
  <si>
    <t>37681220000000</t>
  </si>
  <si>
    <t>Fallbrook Union High</t>
  </si>
  <si>
    <t>37681550000000</t>
  </si>
  <si>
    <t>Jamul-Dulzura Union Elementary</t>
  </si>
  <si>
    <t>37681890000000</t>
  </si>
  <si>
    <t>Lakeside Union Elementary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</si>
  <si>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</si>
  <si>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</si>
  <si>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</si>
  <si>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</si>
  <si>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</si>
  <si>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</si>
  <si>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37683380000000</t>
  </si>
  <si>
    <t>San Diego Unified</t>
  </si>
  <si>
    <t>37683610000000</t>
  </si>
  <si>
    <t>Santee</t>
  </si>
  <si>
    <t>37735690000000</t>
  </si>
  <si>
    <t>Oceanside Unified</t>
  </si>
  <si>
    <t>37737910000000</t>
  </si>
  <si>
    <t>San Marcos Unified</t>
  </si>
  <si>
    <t>37756140000000</t>
  </si>
  <si>
    <t>Valley Center-Pauma Unified</t>
  </si>
  <si>
    <t>37768510000000</t>
  </si>
  <si>
    <t>Bonsall Unified</t>
  </si>
  <si>
    <t>San Francisco</t>
  </si>
  <si>
    <t>38103890000000</t>
  </si>
  <si>
    <t>38</t>
  </si>
  <si>
    <t>San Francisco County Office of Education</t>
  </si>
  <si>
    <t>San Joaquin</t>
  </si>
  <si>
    <t>39103970000000</t>
  </si>
  <si>
    <t>39</t>
  </si>
  <si>
    <t>San Joaquin County Office of Education</t>
  </si>
  <si>
    <t>39685020000000</t>
  </si>
  <si>
    <t>Escalon Unified</t>
  </si>
  <si>
    <t>39685690000000</t>
  </si>
  <si>
    <t>Lincoln Unified</t>
  </si>
  <si>
    <t>39685850000000</t>
  </si>
  <si>
    <t>Lodi Unified</t>
  </si>
  <si>
    <t>39685930000000</t>
  </si>
  <si>
    <t>Manteca Unified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</si>
  <si>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</si>
  <si>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</si>
  <si>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</si>
  <si>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</si>
  <si>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</si>
  <si>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</si>
  <si>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</si>
  <si>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</si>
  <si>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San Luis Obispo</t>
  </si>
  <si>
    <t>40688090000000</t>
  </si>
  <si>
    <t>40</t>
  </si>
  <si>
    <t>San Luis Coastal Unified</t>
  </si>
  <si>
    <t>San Mateo</t>
  </si>
  <si>
    <t>41688660000000</t>
  </si>
  <si>
    <t>41</t>
  </si>
  <si>
    <t>Belmont-Redwood Shores Elementary</t>
  </si>
  <si>
    <t>41688820000000</t>
  </si>
  <si>
    <t>Burlingame Elementary</t>
  </si>
  <si>
    <t>41688900000000</t>
  </si>
  <si>
    <t>Cabrillo Unified</t>
  </si>
  <si>
    <t>41689080000000</t>
  </si>
  <si>
    <t>Hillsborough City Elementary</t>
  </si>
  <si>
    <t>41689240000000</t>
  </si>
  <si>
    <t>Jefferson Union High</t>
  </si>
  <si>
    <t>41689320000000</t>
  </si>
  <si>
    <t>Pacifica</t>
  </si>
  <si>
    <t>41689650000000</t>
  </si>
  <si>
    <t>Menlo Park City Elementary</t>
  </si>
  <si>
    <t>41689990000000</t>
  </si>
  <si>
    <t>Ravenswood City Elementary</t>
  </si>
  <si>
    <t>Santa Barbara</t>
  </si>
  <si>
    <t>42691610000000</t>
  </si>
  <si>
    <t>42</t>
  </si>
  <si>
    <t>Cold Spring Elementary</t>
  </si>
  <si>
    <t>42691790000000</t>
  </si>
  <si>
    <t>College Elementary</t>
  </si>
  <si>
    <t>42691950000000</t>
  </si>
  <si>
    <t>Goleta Union Elementary</t>
  </si>
  <si>
    <t>42692600000000</t>
  </si>
  <si>
    <t>Orcutt Union Elementary</t>
  </si>
  <si>
    <t>42767860000000</t>
  </si>
  <si>
    <t>Santa Barbara Unified</t>
  </si>
  <si>
    <t>Santa Clara</t>
  </si>
  <si>
    <t>43104390000000</t>
  </si>
  <si>
    <t>43</t>
  </si>
  <si>
    <t>Santa Clara County Office of Education</t>
  </si>
  <si>
    <t>43693690000000</t>
  </si>
  <si>
    <t>Alum Rock Union Elementary</t>
  </si>
  <si>
    <t>43693770000000</t>
  </si>
  <si>
    <t>Berryessa Union Elementary</t>
  </si>
  <si>
    <t>43693930000000</t>
  </si>
  <si>
    <t>Campbell Union</t>
  </si>
  <si>
    <t>43694270000000</t>
  </si>
  <si>
    <t>East Side Union High</t>
  </si>
  <si>
    <t>43694350000000</t>
  </si>
  <si>
    <t>Evergreen Elementary</t>
  </si>
  <si>
    <t>43694500000000</t>
  </si>
  <si>
    <t>Franklin-McKinley Elementary</t>
  </si>
  <si>
    <t>43694680000000</t>
  </si>
  <si>
    <t>Fremont Union High</t>
  </si>
  <si>
    <t>43695420000000</t>
  </si>
  <si>
    <t>Luther Burbank</t>
  </si>
  <si>
    <t>43695910000000</t>
  </si>
  <si>
    <t>Mountain View Whisman</t>
  </si>
  <si>
    <t>43696090000000</t>
  </si>
  <si>
    <t>Mountain View-Los Altos Union High</t>
  </si>
  <si>
    <t>43696170000000</t>
  </si>
  <si>
    <t>Mount Pleasant Elementary</t>
  </si>
  <si>
    <t>43696410000000</t>
  </si>
  <si>
    <t>Palo Alto Unified</t>
  </si>
  <si>
    <t>43696740000000</t>
  </si>
  <si>
    <t>Santa Clara Unified</t>
  </si>
  <si>
    <t>43696900000000</t>
  </si>
  <si>
    <t>Sunnyvale</t>
  </si>
  <si>
    <t>43733870000000</t>
  </si>
  <si>
    <t>Milpitas Unified</t>
  </si>
  <si>
    <t>Santa Cruz</t>
  </si>
  <si>
    <t>44104470000000</t>
  </si>
  <si>
    <t>44</t>
  </si>
  <si>
    <t>Santa Cruz County Office of Education</t>
  </si>
  <si>
    <t>44697320000000</t>
  </si>
  <si>
    <t>Bonny Doon Union Elementary</t>
  </si>
  <si>
    <t>44697650000000</t>
  </si>
  <si>
    <t>Live Oak Elementary</t>
  </si>
  <si>
    <t>44697810000000</t>
  </si>
  <si>
    <t>Pacific Elementary</t>
  </si>
  <si>
    <t>44697990000000</t>
  </si>
  <si>
    <t>Pajaro Valley Unified</t>
  </si>
  <si>
    <t>44698070000000</t>
  </si>
  <si>
    <t>San Lorenzo Valley Unified</t>
  </si>
  <si>
    <t>44698230000000</t>
  </si>
  <si>
    <t>Santa Cruz City High</t>
  </si>
  <si>
    <t>44698490000000</t>
  </si>
  <si>
    <t>Soquel Union Elementary</t>
  </si>
  <si>
    <t>Shasta</t>
  </si>
  <si>
    <t>45698720000000</t>
  </si>
  <si>
    <t>45</t>
  </si>
  <si>
    <t>Bella Vista Elementary</t>
  </si>
  <si>
    <t>45700030000000</t>
  </si>
  <si>
    <t>Grant Elementary</t>
  </si>
  <si>
    <t>45700940000000</t>
  </si>
  <si>
    <t>Pacheco Union Elementary</t>
  </si>
  <si>
    <t>Siskiyou</t>
  </si>
  <si>
    <t>47703340000000</t>
  </si>
  <si>
    <t>47</t>
  </si>
  <si>
    <t>Happy Camp Union Elementary</t>
  </si>
  <si>
    <t>47703590000000</t>
  </si>
  <si>
    <t>Hornbrook Elementary</t>
  </si>
  <si>
    <t>47704250000000</t>
  </si>
  <si>
    <t>Mt. Shasta Union Elementary</t>
  </si>
  <si>
    <t>47704900000000</t>
  </si>
  <si>
    <t>Willow Creek Elementary</t>
  </si>
  <si>
    <t>47736840000000</t>
  </si>
  <si>
    <t>Butte Valley Unified</t>
  </si>
  <si>
    <t>47764550000000</t>
  </si>
  <si>
    <t>Scott Valley Unified</t>
  </si>
  <si>
    <t>Solano</t>
  </si>
  <si>
    <t>48705240000000</t>
  </si>
  <si>
    <t>48</t>
  </si>
  <si>
    <t>Benicia Unified</t>
  </si>
  <si>
    <t>48705320000000</t>
  </si>
  <si>
    <t>Dixon Unified</t>
  </si>
  <si>
    <t>48705400000000</t>
  </si>
  <si>
    <t>Fairfield-Suisun Unified</t>
  </si>
  <si>
    <t>48705810000000</t>
  </si>
  <si>
    <t>Vallejo City Unified</t>
  </si>
  <si>
    <t>Sonoma</t>
  </si>
  <si>
    <t>49104960000000</t>
  </si>
  <si>
    <t>49</t>
  </si>
  <si>
    <t>Sonoma County Office of Education</t>
  </si>
  <si>
    <t>49706070000000</t>
  </si>
  <si>
    <t>West Sonoma County Union High</t>
  </si>
  <si>
    <t>49706150000000</t>
  </si>
  <si>
    <t>Bellevue Union</t>
  </si>
  <si>
    <t>49706230000000</t>
  </si>
  <si>
    <t>Bennett Valley Union Elementary</t>
  </si>
  <si>
    <t>49706800000000</t>
  </si>
  <si>
    <t>Forestville Union Elementary</t>
  </si>
  <si>
    <t>49707300000000</t>
  </si>
  <si>
    <t>Harmony Union Elementary</t>
  </si>
  <si>
    <t>49707630000000</t>
  </si>
  <si>
    <t>Horicon Elementary</t>
  </si>
  <si>
    <t>49707970000000</t>
  </si>
  <si>
    <t>Liberty Elementary</t>
  </si>
  <si>
    <t>49708130000000</t>
  </si>
  <si>
    <t>Monte Rio Union Elementary</t>
  </si>
  <si>
    <t>49708390000000</t>
  </si>
  <si>
    <t>Oak Grove Union Elementary</t>
  </si>
  <si>
    <t>49709040000000</t>
  </si>
  <si>
    <t>Roseland</t>
  </si>
  <si>
    <t>49709120000000</t>
  </si>
  <si>
    <t>Santa Rosa Elementary</t>
  </si>
  <si>
    <t>49709200000000</t>
  </si>
  <si>
    <t>Santa Rosa High</t>
  </si>
  <si>
    <t>49709380000000</t>
  </si>
  <si>
    <t>Sebastopol Union Elementary</t>
  </si>
  <si>
    <t>49709530000000</t>
  </si>
  <si>
    <t>Sonoma Valley Unified</t>
  </si>
  <si>
    <t>49709950000000</t>
  </si>
  <si>
    <t>Waugh Elementary</t>
  </si>
  <si>
    <t>49710010000000</t>
  </si>
  <si>
    <t>West Side Union Elementary</t>
  </si>
  <si>
    <t>49738820000000</t>
  </si>
  <si>
    <t>Cotati-Rohnert Park Unified</t>
  </si>
  <si>
    <t>49753900000000</t>
  </si>
  <si>
    <t>Healdsburg Unified</t>
  </si>
  <si>
    <t>Sutter</t>
  </si>
  <si>
    <t>51105120000000</t>
  </si>
  <si>
    <t>51</t>
  </si>
  <si>
    <t>Sutter County Office of Education</t>
  </si>
  <si>
    <t>51713990000000</t>
  </si>
  <si>
    <t>Live Oak Unified</t>
  </si>
  <si>
    <t>51714640000000</t>
  </si>
  <si>
    <t>Yuba City Unified</t>
  </si>
  <si>
    <t>Trinity</t>
  </si>
  <si>
    <t>53105380000000</t>
  </si>
  <si>
    <t>53</t>
  </si>
  <si>
    <t>Trinity County Office of Education</t>
  </si>
  <si>
    <t>53716960000000</t>
  </si>
  <si>
    <t>Douglas City Elementary</t>
  </si>
  <si>
    <t>53717380000000</t>
  </si>
  <si>
    <t>Junction City Elementary</t>
  </si>
  <si>
    <t>53738330000000</t>
  </si>
  <si>
    <t>Southern Trinity Joint Unified</t>
  </si>
  <si>
    <t>53765130000000</t>
  </si>
  <si>
    <t>Trinity Alps Unified</t>
  </si>
  <si>
    <t>Tulare</t>
  </si>
  <si>
    <t>54718030000000</t>
  </si>
  <si>
    <t>54</t>
  </si>
  <si>
    <t>Alpaugh Unified</t>
  </si>
  <si>
    <t>54718110000000</t>
  </si>
  <si>
    <t>Alta Vista Elementary</t>
  </si>
  <si>
    <t>54718520000000</t>
  </si>
  <si>
    <t>Columbine Elementary</t>
  </si>
  <si>
    <t>54719690000000</t>
  </si>
  <si>
    <t>Kings River Union Elementary</t>
  </si>
  <si>
    <t>54719930000000</t>
  </si>
  <si>
    <t>Lindsay Unified</t>
  </si>
  <si>
    <t>54720410000000</t>
  </si>
  <si>
    <t>Pixley Union Elementary</t>
  </si>
  <si>
    <t>54720820000000</t>
  </si>
  <si>
    <t>Richgrove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</si>
  <si>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</si>
  <si>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</si>
  <si>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</si>
  <si>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</si>
  <si>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</si>
  <si>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</si>
  <si>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54722150000000</t>
  </si>
  <si>
    <t>Tipton Elementary</t>
  </si>
  <si>
    <t>54722310000000</t>
  </si>
  <si>
    <t>Tulare City</t>
  </si>
  <si>
    <t>54722560000000</t>
  </si>
  <si>
    <t>Visalia Unified</t>
  </si>
  <si>
    <t>54722980000000</t>
  </si>
  <si>
    <t>Woodville Union Elementary</t>
  </si>
  <si>
    <t>54755230000000</t>
  </si>
  <si>
    <t>Porterville Unified</t>
  </si>
  <si>
    <t>Tuolumne</t>
  </si>
  <si>
    <t>55723890000000</t>
  </si>
  <si>
    <t>55</t>
  </si>
  <si>
    <t>Sonora Union High</t>
  </si>
  <si>
    <t>Ventura</t>
  </si>
  <si>
    <t>56724540000000</t>
  </si>
  <si>
    <t>56</t>
  </si>
  <si>
    <t>Fillmore Unified</t>
  </si>
  <si>
    <t>56724620000000</t>
  </si>
  <si>
    <t>Hueneme Elementary</t>
  </si>
  <si>
    <t>56725120000000</t>
  </si>
  <si>
    <t>56725200000000</t>
  </si>
  <si>
    <t>Ojai Unified</t>
  </si>
  <si>
    <t>56725460000000</t>
  </si>
  <si>
    <t>Oxnard Union High</t>
  </si>
  <si>
    <t>56725610000000</t>
  </si>
  <si>
    <t>Rio Elementary</t>
  </si>
  <si>
    <t>56726030000000</t>
  </si>
  <si>
    <t>Simi Valley Unified</t>
  </si>
  <si>
    <t>56726520000000</t>
  </si>
  <si>
    <t>Ventura Unified</t>
  </si>
  <si>
    <t>56768280000000</t>
  </si>
  <si>
    <t>Santa Paula Unified</t>
  </si>
  <si>
    <t>Yolo</t>
  </si>
  <si>
    <t>57105790000000</t>
  </si>
  <si>
    <t>57</t>
  </si>
  <si>
    <t>Yolo County Office of Education</t>
  </si>
  <si>
    <t>57726780000000</t>
  </si>
  <si>
    <t>Davis Joint Unified</t>
  </si>
  <si>
    <t>57726860000000</t>
  </si>
  <si>
    <t>Esparto Unified</t>
  </si>
  <si>
    <t>57726940000000</t>
  </si>
  <si>
    <t>Washington Unified</t>
  </si>
  <si>
    <t>57727020000000</t>
  </si>
  <si>
    <t>Winters Joint Unified</t>
  </si>
  <si>
    <t>57727100000000</t>
  </si>
  <si>
    <t>Woodland Joint Unified</t>
  </si>
  <si>
    <t>Yuba</t>
  </si>
  <si>
    <t>58727360000000</t>
  </si>
  <si>
    <t>58</t>
  </si>
  <si>
    <t>Marysville Joint Unified</t>
  </si>
  <si>
    <t>58727440000000</t>
  </si>
  <si>
    <t>Plumas Lake Elementary</t>
  </si>
  <si>
    <t>58727510000000</t>
  </si>
  <si>
    <t>Wheatland</t>
  </si>
  <si>
    <t>58727690000000</t>
  </si>
  <si>
    <t>Wheatland Union High</t>
  </si>
  <si>
    <t>District</t>
  </si>
  <si>
    <t>COE</t>
  </si>
  <si>
    <t>61127</t>
  </si>
  <si>
    <t>61143</t>
  </si>
  <si>
    <t>61150</t>
  </si>
  <si>
    <t>61168</t>
  </si>
  <si>
    <t>61176</t>
  </si>
  <si>
    <t>61200</t>
  </si>
  <si>
    <t>61234</t>
  </si>
  <si>
    <t>61275</t>
  </si>
  <si>
    <t>61291</t>
  </si>
  <si>
    <t>61309</t>
  </si>
  <si>
    <t>75093</t>
  </si>
  <si>
    <t>75101</t>
  </si>
  <si>
    <t>10033</t>
  </si>
  <si>
    <t>73981</t>
  </si>
  <si>
    <t>61515</t>
  </si>
  <si>
    <t>61523</t>
  </si>
  <si>
    <t>61531</t>
  </si>
  <si>
    <t>61549</t>
  </si>
  <si>
    <t>61564</t>
  </si>
  <si>
    <t>61580</t>
  </si>
  <si>
    <t>61614</t>
  </si>
  <si>
    <t>61630</t>
  </si>
  <si>
    <t>61697</t>
  </si>
  <si>
    <t>61705</t>
  </si>
  <si>
    <t>61713</t>
  </si>
  <si>
    <t>61739</t>
  </si>
  <si>
    <t>61747</t>
  </si>
  <si>
    <t>61770</t>
  </si>
  <si>
    <t>61804</t>
  </si>
  <si>
    <t>61812</t>
  </si>
  <si>
    <t>10090</t>
  </si>
  <si>
    <t>61838</t>
  </si>
  <si>
    <t>61853</t>
  </si>
  <si>
    <t>61879</t>
  </si>
  <si>
    <t>61887</t>
  </si>
  <si>
    <t>61903</t>
  </si>
  <si>
    <t>61929</t>
  </si>
  <si>
    <t>61945</t>
  </si>
  <si>
    <t>61952</t>
  </si>
  <si>
    <t>61978</t>
  </si>
  <si>
    <t>73783</t>
  </si>
  <si>
    <t>62125</t>
  </si>
  <si>
    <t>62166</t>
  </si>
  <si>
    <t>62430</t>
  </si>
  <si>
    <t>75127</t>
  </si>
  <si>
    <t>10116</t>
  </si>
  <si>
    <t>62554</t>
  </si>
  <si>
    <t>62596</t>
  </si>
  <si>
    <t>62638</t>
  </si>
  <si>
    <t>62646</t>
  </si>
  <si>
    <t>62653</t>
  </si>
  <si>
    <t>62661</t>
  </si>
  <si>
    <t>76562</t>
  </si>
  <si>
    <t>10124</t>
  </si>
  <si>
    <t>62679</t>
  </si>
  <si>
    <t>63032</t>
  </si>
  <si>
    <t>75515</t>
  </si>
  <si>
    <t>63214</t>
  </si>
  <si>
    <t>63297</t>
  </si>
  <si>
    <t>76687</t>
  </si>
  <si>
    <t>63404</t>
  </si>
  <si>
    <t>63420</t>
  </si>
  <si>
    <t>63545</t>
  </si>
  <si>
    <t>63578</t>
  </si>
  <si>
    <t>63776</t>
  </si>
  <si>
    <t>63834</t>
  </si>
  <si>
    <t>63859</t>
  </si>
  <si>
    <t>73742</t>
  </si>
  <si>
    <t>75168</t>
  </si>
  <si>
    <t>10165</t>
  </si>
  <si>
    <t>63883</t>
  </si>
  <si>
    <t>63917</t>
  </si>
  <si>
    <t>63925</t>
  </si>
  <si>
    <t>63974</t>
  </si>
  <si>
    <t>63982</t>
  </si>
  <si>
    <t>10173</t>
  </si>
  <si>
    <t>64014</t>
  </si>
  <si>
    <t>64022</t>
  </si>
  <si>
    <t>76976</t>
  </si>
  <si>
    <t>64105</t>
  </si>
  <si>
    <t>64139</t>
  </si>
  <si>
    <t>10199</t>
  </si>
  <si>
    <t>64212</t>
  </si>
  <si>
    <t>64261</t>
  </si>
  <si>
    <t>64287</t>
  </si>
  <si>
    <t>64295</t>
  </si>
  <si>
    <t>64303</t>
  </si>
  <si>
    <t>64311</t>
  </si>
  <si>
    <t>64337</t>
  </si>
  <si>
    <t>64345</t>
  </si>
  <si>
    <t>64352</t>
  </si>
  <si>
    <t>64378</t>
  </si>
  <si>
    <t>64436</t>
  </si>
  <si>
    <t>64469</t>
  </si>
  <si>
    <t>64477</t>
  </si>
  <si>
    <t>64485</t>
  </si>
  <si>
    <t>64519</t>
  </si>
  <si>
    <t>64527</t>
  </si>
  <si>
    <t>64550</t>
  </si>
  <si>
    <t>64568</t>
  </si>
  <si>
    <t>64667</t>
  </si>
  <si>
    <t>64691</t>
  </si>
  <si>
    <t>64709</t>
  </si>
  <si>
    <t>64717</t>
  </si>
  <si>
    <t>64733</t>
  </si>
  <si>
    <t>64758</t>
  </si>
  <si>
    <t>64774</t>
  </si>
  <si>
    <t>64790</t>
  </si>
  <si>
    <t>64808</t>
  </si>
  <si>
    <t>64840</t>
  </si>
  <si>
    <t>64873</t>
  </si>
  <si>
    <t>64881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</si>
  <si>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</si>
  <si>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</si>
  <si>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</si>
  <si>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</si>
  <si>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</si>
  <si>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</si>
  <si>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</si>
  <si>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</si>
  <si>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</si>
  <si>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</si>
  <si>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65102</t>
  </si>
  <si>
    <t>65110</t>
  </si>
  <si>
    <t>65128</t>
  </si>
  <si>
    <t>65136</t>
  </si>
  <si>
    <t>73437</t>
  </si>
  <si>
    <t>73445</t>
  </si>
  <si>
    <t>73452</t>
  </si>
  <si>
    <t>75333</t>
  </si>
  <si>
    <t>75341</t>
  </si>
  <si>
    <t>75713</t>
  </si>
  <si>
    <t>65243</t>
  </si>
  <si>
    <t>65359</t>
  </si>
  <si>
    <t>65367</t>
  </si>
  <si>
    <t>65425</t>
  </si>
  <si>
    <t>65458</t>
  </si>
  <si>
    <t>65466</t>
  </si>
  <si>
    <t>65474</t>
  </si>
  <si>
    <t>65532</t>
  </si>
  <si>
    <t>65540</t>
  </si>
  <si>
    <t>65557</t>
  </si>
  <si>
    <t>65565</t>
  </si>
  <si>
    <t>65581</t>
  </si>
  <si>
    <t>65599</t>
  </si>
  <si>
    <t>65607</t>
  </si>
  <si>
    <t>65615</t>
  </si>
  <si>
    <t>65623</t>
  </si>
  <si>
    <t>73916</t>
  </si>
  <si>
    <t>75218</t>
  </si>
  <si>
    <t>65698</t>
  </si>
  <si>
    <t>65748</t>
  </si>
  <si>
    <t>65771</t>
  </si>
  <si>
    <t>65789</t>
  </si>
  <si>
    <t>65821</t>
  </si>
  <si>
    <t>65862</t>
  </si>
  <si>
    <t>65870</t>
  </si>
  <si>
    <t>73619</t>
  </si>
  <si>
    <t>75317</t>
  </si>
  <si>
    <t>75366</t>
  </si>
  <si>
    <t>10256</t>
  </si>
  <si>
    <t>10264</t>
  </si>
  <si>
    <t>73668</t>
  </si>
  <si>
    <t>10272</t>
  </si>
  <si>
    <t>65961</t>
  </si>
  <si>
    <t>65987</t>
  </si>
  <si>
    <t>65995</t>
  </si>
  <si>
    <t>66092</t>
  </si>
  <si>
    <t>66134</t>
  </si>
  <si>
    <t>66159</t>
  </si>
  <si>
    <t>66167</t>
  </si>
  <si>
    <t>66175</t>
  </si>
  <si>
    <t>66191</t>
  </si>
  <si>
    <t>75150</t>
  </si>
  <si>
    <t>75440</t>
  </si>
  <si>
    <t>75473</t>
  </si>
  <si>
    <t>66266</t>
  </si>
  <si>
    <t>66290</t>
  </si>
  <si>
    <t>66340</t>
  </si>
  <si>
    <t>66357</t>
  </si>
  <si>
    <t>66431</t>
  </si>
  <si>
    <t>66498</t>
  </si>
  <si>
    <t>66514</t>
  </si>
  <si>
    <t>66522</t>
  </si>
  <si>
    <t>66530</t>
  </si>
  <si>
    <t>66548</t>
  </si>
  <si>
    <t>66613</t>
  </si>
  <si>
    <t>66746</t>
  </si>
  <si>
    <t>73643</t>
  </si>
  <si>
    <t>73924</t>
  </si>
  <si>
    <t>66787</t>
  </si>
  <si>
    <t>66803</t>
  </si>
  <si>
    <t>66829</t>
  </si>
  <si>
    <t>66837</t>
  </si>
  <si>
    <t>66886</t>
  </si>
  <si>
    <t>66894</t>
  </si>
  <si>
    <t>66910</t>
  </si>
  <si>
    <t>66928</t>
  </si>
  <si>
    <t>10330</t>
  </si>
  <si>
    <t>66977</t>
  </si>
  <si>
    <t>67041</t>
  </si>
  <si>
    <t>67181</t>
  </si>
  <si>
    <t>67231</t>
  </si>
  <si>
    <t>67249</t>
  </si>
  <si>
    <t>75200</t>
  </si>
  <si>
    <t>75242</t>
  </si>
  <si>
    <t>10348</t>
  </si>
  <si>
    <t>67314</t>
  </si>
  <si>
    <t>67330</t>
  </si>
  <si>
    <t>67348</t>
  </si>
  <si>
    <t>67355</t>
  </si>
  <si>
    <t>67413</t>
  </si>
  <si>
    <t>67421</t>
  </si>
  <si>
    <t>73973</t>
  </si>
  <si>
    <t>75283</t>
  </si>
  <si>
    <t>67611</t>
  </si>
  <si>
    <t>67686</t>
  </si>
  <si>
    <t>67801</t>
  </si>
  <si>
    <t>67868</t>
  </si>
  <si>
    <t>67918</t>
  </si>
  <si>
    <t>73858</t>
  </si>
  <si>
    <t>73957</t>
  </si>
  <si>
    <t>75077</t>
  </si>
  <si>
    <t>10371</t>
  </si>
  <si>
    <t>67983</t>
  </si>
  <si>
    <t>67991</t>
  </si>
  <si>
    <t>68031</t>
  </si>
  <si>
    <t>68114</t>
  </si>
  <si>
    <t>68122</t>
  </si>
  <si>
    <t>68155</t>
  </si>
  <si>
    <t>68189</t>
  </si>
  <si>
    <t>68197</t>
  </si>
  <si>
    <t>68205</t>
  </si>
  <si>
    <t>68213</t>
  </si>
  <si>
    <t>68338</t>
  </si>
  <si>
    <t>68361</t>
  </si>
  <si>
    <t>73569</t>
  </si>
  <si>
    <t>73791</t>
  </si>
  <si>
    <t>75614</t>
  </si>
  <si>
    <t>76851</t>
  </si>
  <si>
    <t>10389</t>
  </si>
  <si>
    <t>10397</t>
  </si>
  <si>
    <t>68502</t>
  </si>
  <si>
    <t>68569</t>
  </si>
  <si>
    <t>68585</t>
  </si>
  <si>
    <t>68593</t>
  </si>
  <si>
    <t>68650</t>
  </si>
  <si>
    <t>68676</t>
  </si>
  <si>
    <t>75499</t>
  </si>
  <si>
    <t>76760</t>
  </si>
  <si>
    <t>68809</t>
  </si>
  <si>
    <t>68866</t>
  </si>
  <si>
    <t>68882</t>
  </si>
  <si>
    <t>68890</t>
  </si>
  <si>
    <t>68908</t>
  </si>
  <si>
    <t>68924</t>
  </si>
  <si>
    <t>68932</t>
  </si>
  <si>
    <t>68965</t>
  </si>
  <si>
    <t>68999</t>
  </si>
  <si>
    <t>69161</t>
  </si>
  <si>
    <t>69179</t>
  </si>
  <si>
    <t>69195</t>
  </si>
  <si>
    <t>69260</t>
  </si>
  <si>
    <t>76786</t>
  </si>
  <si>
    <t>10439</t>
  </si>
  <si>
    <t>69369</t>
  </si>
  <si>
    <t>69377</t>
  </si>
  <si>
    <t>69393</t>
  </si>
  <si>
    <t>69427</t>
  </si>
  <si>
    <t>69435</t>
  </si>
  <si>
    <t>69450</t>
  </si>
  <si>
    <t>69468</t>
  </si>
  <si>
    <t>69542</t>
  </si>
  <si>
    <t>69591</t>
  </si>
  <si>
    <t>69609</t>
  </si>
  <si>
    <t>69617</t>
  </si>
  <si>
    <t>69641</t>
  </si>
  <si>
    <t>69674</t>
  </si>
  <si>
    <t>69690</t>
  </si>
  <si>
    <t>73387</t>
  </si>
  <si>
    <t>10447</t>
  </si>
  <si>
    <t>69732</t>
  </si>
  <si>
    <t>69765</t>
  </si>
  <si>
    <t>69781</t>
  </si>
  <si>
    <t>69799</t>
  </si>
  <si>
    <t>69807</t>
  </si>
  <si>
    <t>69823</t>
  </si>
  <si>
    <t>69849</t>
  </si>
  <si>
    <t>69872</t>
  </si>
  <si>
    <t>70003</t>
  </si>
  <si>
    <t>70094</t>
  </si>
  <si>
    <t>70334</t>
  </si>
  <si>
    <t>70359</t>
  </si>
  <si>
    <t>70425</t>
  </si>
  <si>
    <t>70490</t>
  </si>
  <si>
    <t>73684</t>
  </si>
  <si>
    <t>76455</t>
  </si>
  <si>
    <t>70524</t>
  </si>
  <si>
    <t>70532</t>
  </si>
  <si>
    <t>70540</t>
  </si>
  <si>
    <t>70581</t>
  </si>
  <si>
    <t>10496</t>
  </si>
  <si>
    <t>70607</t>
  </si>
  <si>
    <t>70615</t>
  </si>
  <si>
    <t>70623</t>
  </si>
  <si>
    <t>70680</t>
  </si>
  <si>
    <t>70730</t>
  </si>
  <si>
    <t>70763</t>
  </si>
  <si>
    <t>70797</t>
  </si>
  <si>
    <t>70813</t>
  </si>
  <si>
    <t>70839</t>
  </si>
  <si>
    <t>70904</t>
  </si>
  <si>
    <t>70912</t>
  </si>
  <si>
    <t>70920</t>
  </si>
  <si>
    <t>70938</t>
  </si>
  <si>
    <t>70953</t>
  </si>
  <si>
    <t>70995</t>
  </si>
  <si>
    <t>71001</t>
  </si>
  <si>
    <t>73882</t>
  </si>
  <si>
    <t>75390</t>
  </si>
  <si>
    <t>10512</t>
  </si>
  <si>
    <t>71399</t>
  </si>
  <si>
    <t>71464</t>
  </si>
  <si>
    <t>10538</t>
  </si>
  <si>
    <t>71696</t>
  </si>
  <si>
    <t>71738</t>
  </si>
  <si>
    <t>73833</t>
  </si>
  <si>
    <t>76513</t>
  </si>
  <si>
    <t>71803</t>
  </si>
  <si>
    <t>71811</t>
  </si>
  <si>
    <t>71852</t>
  </si>
  <si>
    <t>71969</t>
  </si>
  <si>
    <t>71993</t>
  </si>
  <si>
    <t>72041</t>
  </si>
  <si>
    <t>72082</t>
  </si>
  <si>
    <t>72173</t>
  </si>
  <si>
    <t>72181</t>
  </si>
  <si>
    <t>72199</t>
  </si>
  <si>
    <t>72215</t>
  </si>
  <si>
    <t>72231</t>
  </si>
  <si>
    <t>72256</t>
  </si>
  <si>
    <t>72298</t>
  </si>
  <si>
    <t>75523</t>
  </si>
  <si>
    <t>72389</t>
  </si>
  <si>
    <t>72454</t>
  </si>
  <si>
    <t>72462</t>
  </si>
  <si>
    <t>72512</t>
  </si>
  <si>
    <t>72520</t>
  </si>
  <si>
    <t>72546</t>
  </si>
  <si>
    <t>72561</t>
  </si>
  <si>
    <t>72603</t>
  </si>
  <si>
    <t>72652</t>
  </si>
  <si>
    <t>76828</t>
  </si>
  <si>
    <t>10579</t>
  </si>
  <si>
    <t>72678</t>
  </si>
  <si>
    <t>72686</t>
  </si>
  <si>
    <t>72694</t>
  </si>
  <si>
    <t>72702</t>
  </si>
  <si>
    <t>72710</t>
  </si>
  <si>
    <t>72736</t>
  </si>
  <si>
    <t>72744</t>
  </si>
  <si>
    <t>72751</t>
  </si>
  <si>
    <t>72769</t>
  </si>
  <si>
    <t>Total</t>
  </si>
  <si>
    <t xml:space="preserve">1) The remaining balance from Section 139 of Assembly Bill (AB) 181 (Chapter 52, Statutes of 2022) is $17,713,073, and can be used to support the 2023-24 school year pursuant to California Education Code (EC) 45500(k). </t>
  </si>
  <si>
    <t>CDS: County District School; PCA: Program Cost Account;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</si>
</sst>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9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2"/>
      <color theme="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auto="1"/>
      </top>
      <bottom/>
      <diagonal/>
    </border>
  </borders>
  <cellStyleXfs count="14">
    <xf numFmtId="0" fontId="0" fillId="0" borderId="0"/>
    <xf numFmtId="0" fontId="1" fillId="0" borderId="0" applyNumberFormat="0" applyFill="0" applyAlignment="0" applyProtection="0"/>
    <xf numFmtId="0" fontId="3" fillId="0" borderId="0"/>
    <xf numFmtId="0" fontId="4" fillId="0" borderId="0" applyNumberFormat="0" applyFill="0" applyAlignment="0" applyProtection="0"/>
    <xf numFmtId="0" fontId="1" fillId="0" borderId="0" applyNumberFormat="0" applyFill="0" applyAlignment="0" applyProtection="0"/>
    <xf numFmtId="0" fontId="3" fillId="0" borderId="0"/>
    <xf numFmtId="0" fontId="8" fillId="0" borderId="0"/>
    <xf numFmtId="0" fontId="5" fillId="0" borderId="0" applyNumberFormat="0" applyFill="0" applyAlignment="0" applyProtection="0"/>
    <xf numFmtId="0" fontId="3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5" fillId="0" borderId="4" applyNumberFormat="0" applyFill="0" applyAlignment="0" applyProtection="0"/>
  </cellStyleXfs>
  <cellXfs count="26">
    <xf numFmtId="0" fontId="0" fillId="0" borderId="0" xfId="0"/>
    <xf numFmtId="0" fontId="2" fillId="0" borderId="0" xfId="1" applyFont="1" applyAlignment="1">
      <alignment horizontal="left" vertical="top"/>
    </xf>
    <xf numFmtId="0" fontId="3" fillId="0" borderId="0" xfId="2"/>
    <xf numFmtId="0" fontId="1" fillId="0" borderId="0" xfId="3" applyFont="1" applyFill="1" applyAlignment="1">
      <alignment horizontal="left" vertical="center"/>
    </xf>
    <xf numFmtId="0" fontId="4" fillId="0" borderId="0" xfId="4" applyFont="1"/>
    <xf numFmtId="0" fontId="5" fillId="0" borderId="0" xfId="2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3" applyFont="1" applyFill="1" applyAlignment="1">
      <alignment horizontal="centerContinuous" vertical="center" wrapText="1"/>
    </xf>
    <xf numFmtId="15" fontId="3" fillId="0" borderId="0" xfId="0" quotePrefix="1" applyNumberFormat="1" applyFont="1"/>
    <xf numFmtId="164" fontId="3" fillId="0" borderId="0" xfId="2" applyNumberFormat="1"/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2" borderId="2" xfId="8" applyNumberFormat="1" applyFont="1" applyFill="1" applyBorder="1" applyAlignment="1">
      <alignment horizontal="center" wrapText="1"/>
    </xf>
    <xf numFmtId="164" fontId="7" fillId="2" borderId="1" xfId="5" applyNumberFormat="1" applyFont="1" applyFill="1" applyBorder="1" applyAlignment="1">
      <alignment horizontal="center" wrapText="1"/>
    </xf>
    <xf numFmtId="0" fontId="5" fillId="0" borderId="0" xfId="0" applyFont="1"/>
    <xf numFmtId="0" fontId="2" fillId="0" borderId="0" xfId="9" applyFont="1" applyAlignment="1">
      <alignment horizontal="left" vertical="top"/>
    </xf>
    <xf numFmtId="0" fontId="4" fillId="0" borderId="0" xfId="10" applyFont="1"/>
    <xf numFmtId="0" fontId="3" fillId="0" borderId="0" xfId="2" applyAlignment="1">
      <alignment horizontal="center"/>
    </xf>
    <xf numFmtId="0" fontId="3" fillId="0" borderId="0" xfId="2" applyBorder="1"/>
    <xf numFmtId="0" fontId="3" fillId="0" borderId="0" xfId="2" applyBorder="1" applyAlignment="1">
      <alignment horizontal="center"/>
    </xf>
    <xf numFmtId="164" fontId="3" fillId="0" borderId="0" xfId="2" applyNumberFormat="1" applyBorder="1"/>
    <xf numFmtId="0" fontId="5" fillId="0" borderId="4" xfId="13" applyNumberFormat="1" applyFill="1" applyAlignment="1" applyProtection="1"/>
    <xf numFmtId="0" fontId="5" fillId="0" borderId="4" xfId="13" applyNumberFormat="1" applyFill="1" applyAlignment="1" applyProtection="1">
      <alignment horizontal="center"/>
    </xf>
    <xf numFmtId="164" fontId="5" fillId="0" borderId="4" xfId="13" applyNumberFormat="1" applyFill="1" applyAlignment="1" applyProtection="1"/>
  </cellXfs>
  <cellStyles count="14">
    <cellStyle name="Heading 1" xfId="9" builtinId="16" customBuiltin="1"/>
    <cellStyle name="Heading 1 2" xfId="1" xr:uid="{C34A468F-E2B9-4C57-9627-197D6BD64D7E}"/>
    <cellStyle name="Heading 1 4" xfId="3" xr:uid="{578DCDD1-EF6E-488F-88C7-02116DBEAEBE}"/>
    <cellStyle name="Heading 2" xfId="10" builtinId="17" customBuiltin="1"/>
    <cellStyle name="Heading 2 2" xfId="4" xr:uid="{0612409B-445A-4F1F-9DB8-BCFE4044B3F6}"/>
    <cellStyle name="Heading 3" xfId="11" builtinId="18" customBuiltin="1"/>
    <cellStyle name="Heading 4" xfId="12" builtinId="19" customBuiltin="1"/>
    <cellStyle name="Normal" xfId="0" builtinId="0" customBuiltin="1"/>
    <cellStyle name="Normal 2 5" xfId="5" xr:uid="{D8A76438-9524-4710-A8B6-211608D1E8EA}"/>
    <cellStyle name="Normal 3" xfId="2" xr:uid="{EAFE86A9-A13F-462C-ABDE-6F9AFF6D30CA}"/>
    <cellStyle name="Normal 3 2" xfId="8" xr:uid="{2B62DD4D-A4FE-4616-8F49-1107592019A8}"/>
    <cellStyle name="Normal 5" xfId="6" xr:uid="{1E46532C-4894-46DC-96FF-A5EB484831EB}"/>
    <cellStyle name="Total" xfId="13" builtinId="25" customBuiltin="1"/>
    <cellStyle name="Total 2" xfId="7" xr:uid="{10FFF61E-E128-4E42-88AC-69A6657C27CA}"/>
  </cellStyles>
  <dxfs count="2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border outline="0">
        <top style="thin">
          <color theme="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Table Style 1" pivot="0" count="1" xr9:uid="{D1838C8B-497C-4B9B-B3CD-83B8703D4538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14A806-456B-45FC-94B3-AA5F0A5280B6}" name="Table1" displayName="Table1" ref="A8:N372" totalsRowCount="1" headerRowDxfId="18" tableBorderDxfId="17" headerRowCellStyle="Normal 3 2" dataCellStyle="Normal 3" totalsRowCellStyle="Total">
  <autoFilter ref="A8:N371" xr:uid="{0514A806-456B-45FC-94B3-AA5F0A5280B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9C55690-2D4E-434E-8B75-4F45C5D6ECBC}" name="County_x000a_Name" totalsRowLabel="Total" dataCellStyle="Normal 3" totalsRowCellStyle="Total"/>
    <tableColumn id="2" xr3:uid="{249FBC6F-55D3-4938-ABF7-A164EC69EF58}" name="Full CDS Code" dataCellStyle="Normal 3" totalsRowCellStyle="Total"/>
    <tableColumn id="3" xr3:uid="{7BE827A7-F2C7-4D65-8938-9C8564070F80}" name="County_x000a_Code" dataDxfId="3" dataCellStyle="Normal 3" totalsRowCellStyle="Total"/>
    <tableColumn id="4" xr3:uid="{AA2DFE46-647E-4AE8-9069-1E2E23DE3F3A}" name="District_x000a_Code" dataDxfId="2" dataCellStyle="Normal 3" totalsRowCellStyle="Total"/>
    <tableColumn id="5" xr3:uid="{3162B70F-53B7-413B-B3FD-E8CF32D293A0}" name="School_x000a_Code" dataDxfId="1" dataCellStyle="Normal 3" totalsRowCellStyle="Total"/>
    <tableColumn id="6" xr3:uid="{6DA86212-0E01-437E-9847-A48A224D2F98}" name="Service_x000a_Location_x000a_Field" dataDxfId="0" dataCellStyle="Normal 3" totalsRowCellStyle="Total"/>
    <tableColumn id="7" xr3:uid="{8C2AE091-F3FF-45E5-849C-3D4F8266B53C}" name="Local Educational Agency" dataCellStyle="Normal 3" totalsRowCellStyle="Total"/>
    <tableColumn id="15" xr3:uid="{CEEFCABC-2C24-4C52-9A44-73446ACF4D6B}" name="LEA Type" dataDxfId="10" totalsRowDxfId="9" dataCellStyle="Normal 3" totalsRowCellStyle="Total"/>
    <tableColumn id="8" xr3:uid="{5CF0E0D8-62E7-4432-953D-C494BB716A8B}" name="Final Amount Withheld from Participating Classified Employees During the 2023–24 _x000a_School Year" totalsRowFunction="sum" dataDxfId="11" totalsRowDxfId="4" dataCellStyle="Normal 3" totalsRowCellStyle="Total"/>
    <tableColumn id="9" xr3:uid="{70EA1E63-C685-42A1-98F8-AD35837578F2}" name="Total Amount of State Match Funding [$1.00 Per $1.00 Withheld]" totalsRowFunction="sum" dataDxfId="16" totalsRowDxfId="5" dataCellStyle="Normal 3" totalsRowCellStyle="Total"/>
    <tableColumn id="10" xr3:uid="{F654382E-B036-45C9-B6E8-37409E2E95AD}" name="Apportionment Amount Paid from  PCA 25660" totalsRowFunction="sum" dataDxfId="15" totalsRowDxfId="6" dataCellStyle="Normal 3" totalsRowCellStyle="Total"/>
    <tableColumn id="11" xr3:uid="{5680818C-BD04-4232-8475-46593BD2D617}" name="Apportionment Amount Paid from  PCA 25691" totalsRowFunction="sum" dataDxfId="14" totalsRowDxfId="7" dataCellStyle="Normal 3" totalsRowCellStyle="Total"/>
    <tableColumn id="13" xr3:uid="{843CEC2B-4FB4-4289-A59E-FA17AB62CCC7}" name="Total Apportionment " totalsRowFunction="sum" dataDxfId="13" totalsRowDxfId="8" dataCellStyle="Normal 3" totalsRowCellStyle="Total">
      <calculatedColumnFormula>Table1[[#This Row],[Apportionment Amount Paid from  PCA 25660]]+Table1[[#This Row],[Apportionment Amount Paid from  PCA 25691]]</calculatedColumnFormula>
    </tableColumn>
    <tableColumn id="14" xr3:uid="{6DD05990-5F8B-4DFB-A644-736EDCF7C62B}" name="Balance Remaining" totalsRowFunction="sum" dataDxfId="12" dataCellStyle="Normal 3" totalsRowCellStyle="Total">
      <calculatedColumnFormula>Table1[[#This Row],[Total Amount of State Match Funding '[$1.00 Per $1.00 Withheld']]]-Table1[[#This Row],[Total Apportionment 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mount of State Match Funding for the Classified School Employee Summer Assistance Program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4108-5A2F-46F9-98AB-5CB737D1BCB0}">
  <sheetPr>
    <pageSetUpPr fitToPage="1"/>
  </sheetPr>
  <dimension ref="A1:N375"/>
  <sheetViews>
    <sheetView tabSelected="1" zoomScaleNormal="100" workbookViewId="0">
      <pane ySplit="8" topLeftCell="A9" activePane="bottomLeft" state="frozen"/>
      <selection pane="bottomLeft"/>
    </sheetView>
  </sheetViews>
  <sheetFormatPr defaultColWidth="10.88671875" defaultRowHeight="15" x14ac:dyDescent="0.2"/>
  <cols>
    <col min="1" max="1" width="12" style="2" customWidth="1"/>
    <col min="2" max="2" width="17.21875" style="2" bestFit="1" customWidth="1"/>
    <col min="3" max="5" width="9.5546875" style="2" customWidth="1"/>
    <col min="6" max="6" width="10.21875" style="2" customWidth="1"/>
    <col min="7" max="7" width="31.6640625" style="2" customWidth="1"/>
    <col min="8" max="8" width="13.33203125" style="2" customWidth="1"/>
    <col min="9" max="10" width="12.88671875" style="2" customWidth="1"/>
    <col min="11" max="13" width="15.6640625" style="10" bestFit="1" customWidth="1"/>
    <col min="14" max="14" width="10.5546875" style="2" customWidth="1"/>
    <col min="15" max="16384" width="10.88671875" style="2"/>
  </cols>
  <sheetData>
    <row r="1" spans="1:14" ht="20.25" x14ac:dyDescent="0.2">
      <c r="A1" s="17" t="s">
        <v>0</v>
      </c>
      <c r="B1" s="1"/>
      <c r="J1" s="3"/>
    </row>
    <row r="2" spans="1:14" ht="18" x14ac:dyDescent="0.25">
      <c r="A2" s="18" t="s">
        <v>1</v>
      </c>
      <c r="B2" s="4"/>
    </row>
    <row r="3" spans="1:14" ht="18" x14ac:dyDescent="0.25">
      <c r="A3" s="16" t="s">
        <v>15</v>
      </c>
      <c r="B3" s="4"/>
    </row>
    <row r="4" spans="1:14" ht="18" x14ac:dyDescent="0.25">
      <c r="A4" s="6" t="s">
        <v>1216</v>
      </c>
      <c r="B4" s="4"/>
    </row>
    <row r="5" spans="1:14" ht="18" x14ac:dyDescent="0.25">
      <c r="A5" s="7" t="s">
        <v>18</v>
      </c>
      <c r="B5" s="4"/>
    </row>
    <row r="6" spans="1:14" ht="18" x14ac:dyDescent="0.25">
      <c r="A6" s="6" t="s">
        <v>19</v>
      </c>
      <c r="B6" s="4"/>
    </row>
    <row r="7" spans="1:14" ht="15.75" x14ac:dyDescent="0.25">
      <c r="A7" s="7" t="s">
        <v>1217</v>
      </c>
      <c r="B7" s="5"/>
      <c r="C7" s="8"/>
      <c r="D7" s="8"/>
      <c r="E7" s="8"/>
      <c r="F7" s="8"/>
      <c r="G7" s="8"/>
      <c r="H7" s="8"/>
      <c r="I7" s="8"/>
    </row>
    <row r="8" spans="1:14" ht="126" x14ac:dyDescent="0.25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21</v>
      </c>
      <c r="I8" s="13" t="s">
        <v>16</v>
      </c>
      <c r="J8" s="14" t="s">
        <v>13</v>
      </c>
      <c r="K8" s="14" t="s">
        <v>11</v>
      </c>
      <c r="L8" s="14" t="s">
        <v>20</v>
      </c>
      <c r="M8" s="14" t="s">
        <v>12</v>
      </c>
      <c r="N8" s="15" t="s">
        <v>14</v>
      </c>
    </row>
    <row r="9" spans="1:14" x14ac:dyDescent="0.2">
      <c r="A9" s="2" t="s">
        <v>22</v>
      </c>
      <c r="B9" s="2" t="s">
        <v>23</v>
      </c>
      <c r="C9" s="19" t="s">
        <v>24</v>
      </c>
      <c r="D9" s="19" t="s">
        <v>852</v>
      </c>
      <c r="E9" s="19" t="s">
        <v>25</v>
      </c>
      <c r="F9" s="19" t="s">
        <v>852</v>
      </c>
      <c r="G9" s="2" t="s">
        <v>26</v>
      </c>
      <c r="H9" s="19" t="s">
        <v>850</v>
      </c>
      <c r="I9" s="10">
        <v>180238</v>
      </c>
      <c r="J9" s="10">
        <v>180238</v>
      </c>
      <c r="K9" s="10">
        <v>31220</v>
      </c>
      <c r="L9" s="10">
        <v>149018</v>
      </c>
      <c r="M9" s="10">
        <f>Table1[[#This Row],[Apportionment Amount Paid from  PCA 25660]]+Table1[[#This Row],[Apportionment Amount Paid from  PCA 25691]]</f>
        <v>180238</v>
      </c>
      <c r="N9" s="10">
        <f>Table1[[#This Row],[Total Amount of State Match Funding '[$1.00 Per $1.00 Withheld']]]-Table1[[#This Row],[Total Apportionment ]]</f>
        <v>0</v>
      </c>
    </row>
    <row r="10" spans="1:14" x14ac:dyDescent="0.2">
      <c r="A10" s="2" t="s">
        <v>22</v>
      </c>
      <c r="B10" s="2" t="s">
        <v>27</v>
      </c>
      <c r="C10" s="19" t="s">
        <v>24</v>
      </c>
      <c r="D10" s="19" t="s">
        <v>853</v>
      </c>
      <c r="E10" s="19" t="s">
        <v>25</v>
      </c>
      <c r="F10" s="19" t="s">
        <v>853</v>
      </c>
      <c r="G10" s="2" t="s">
        <v>28</v>
      </c>
      <c r="H10" s="19" t="s">
        <v>850</v>
      </c>
      <c r="I10" s="10">
        <v>277556</v>
      </c>
      <c r="J10" s="10">
        <v>277556</v>
      </c>
      <c r="K10" s="10">
        <v>48077</v>
      </c>
      <c r="L10" s="10">
        <v>229479</v>
      </c>
      <c r="M10" s="10">
        <f>Table1[[#This Row],[Apportionment Amount Paid from  PCA 25660]]+Table1[[#This Row],[Apportionment Amount Paid from  PCA 25691]]</f>
        <v>277556</v>
      </c>
      <c r="N10" s="10">
        <f>Table1[[#This Row],[Total Amount of State Match Funding '[$1.00 Per $1.00 Withheld']]]-Table1[[#This Row],[Total Apportionment ]]</f>
        <v>0</v>
      </c>
    </row>
    <row r="11" spans="1:14" x14ac:dyDescent="0.2">
      <c r="A11" s="2" t="s">
        <v>22</v>
      </c>
      <c r="B11" s="2" t="s">
        <v>29</v>
      </c>
      <c r="C11" s="19" t="s">
        <v>24</v>
      </c>
      <c r="D11" s="19" t="s">
        <v>854</v>
      </c>
      <c r="E11" s="19" t="s">
        <v>25</v>
      </c>
      <c r="F11" s="19" t="s">
        <v>854</v>
      </c>
      <c r="G11" s="2" t="s">
        <v>30</v>
      </c>
      <c r="H11" s="19" t="s">
        <v>850</v>
      </c>
      <c r="I11" s="10">
        <v>434804</v>
      </c>
      <c r="J11" s="10">
        <v>434804</v>
      </c>
      <c r="K11" s="10">
        <v>75315</v>
      </c>
      <c r="L11" s="10">
        <v>359489</v>
      </c>
      <c r="M11" s="10">
        <f>Table1[[#This Row],[Apportionment Amount Paid from  PCA 25660]]+Table1[[#This Row],[Apportionment Amount Paid from  PCA 25691]]</f>
        <v>434804</v>
      </c>
      <c r="N11" s="10">
        <f>Table1[[#This Row],[Total Amount of State Match Funding '[$1.00 Per $1.00 Withheld']]]-Table1[[#This Row],[Total Apportionment ]]</f>
        <v>0</v>
      </c>
    </row>
    <row r="12" spans="1:14" x14ac:dyDescent="0.2">
      <c r="A12" s="2" t="s">
        <v>22</v>
      </c>
      <c r="B12" s="2" t="s">
        <v>31</v>
      </c>
      <c r="C12" s="19" t="s">
        <v>24</v>
      </c>
      <c r="D12" s="19" t="s">
        <v>855</v>
      </c>
      <c r="E12" s="19" t="s">
        <v>25</v>
      </c>
      <c r="F12" s="19" t="s">
        <v>855</v>
      </c>
      <c r="G12" s="2" t="s">
        <v>32</v>
      </c>
      <c r="H12" s="19" t="s">
        <v>850</v>
      </c>
      <c r="I12" s="10">
        <v>16380</v>
      </c>
      <c r="J12" s="10">
        <v>16380</v>
      </c>
      <c r="K12" s="10">
        <v>2837</v>
      </c>
      <c r="L12" s="10">
        <v>13543</v>
      </c>
      <c r="M12" s="10">
        <f>Table1[[#This Row],[Apportionment Amount Paid from  PCA 25660]]+Table1[[#This Row],[Apportionment Amount Paid from  PCA 25691]]</f>
        <v>16380</v>
      </c>
      <c r="N12" s="10">
        <f>Table1[[#This Row],[Total Amount of State Match Funding '[$1.00 Per $1.00 Withheld']]]-Table1[[#This Row],[Total Apportionment ]]</f>
        <v>0</v>
      </c>
    </row>
    <row r="13" spans="1:14" x14ac:dyDescent="0.2">
      <c r="A13" s="2" t="s">
        <v>22</v>
      </c>
      <c r="B13" s="2" t="s">
        <v>33</v>
      </c>
      <c r="C13" s="19" t="s">
        <v>24</v>
      </c>
      <c r="D13" s="19" t="s">
        <v>856</v>
      </c>
      <c r="E13" s="19" t="s">
        <v>25</v>
      </c>
      <c r="F13" s="19" t="s">
        <v>856</v>
      </c>
      <c r="G13" s="2" t="s">
        <v>34</v>
      </c>
      <c r="H13" s="19" t="s">
        <v>850</v>
      </c>
      <c r="I13" s="10">
        <v>1093873</v>
      </c>
      <c r="J13" s="10">
        <v>1093873</v>
      </c>
      <c r="K13" s="10">
        <v>189477</v>
      </c>
      <c r="L13" s="10">
        <v>904396</v>
      </c>
      <c r="M13" s="10">
        <f>Table1[[#This Row],[Apportionment Amount Paid from  PCA 25660]]+Table1[[#This Row],[Apportionment Amount Paid from  PCA 25691]]</f>
        <v>1093873</v>
      </c>
      <c r="N13" s="10">
        <f>Table1[[#This Row],[Total Amount of State Match Funding '[$1.00 Per $1.00 Withheld']]]-Table1[[#This Row],[Total Apportionment ]]</f>
        <v>0</v>
      </c>
    </row>
    <row r="14" spans="1:14" x14ac:dyDescent="0.2">
      <c r="A14" s="2" t="s">
        <v>22</v>
      </c>
      <c r="B14" s="2" t="s">
        <v>35</v>
      </c>
      <c r="C14" s="19" t="s">
        <v>24</v>
      </c>
      <c r="D14" s="19" t="s">
        <v>857</v>
      </c>
      <c r="E14" s="19" t="s">
        <v>25</v>
      </c>
      <c r="F14" s="19" t="s">
        <v>857</v>
      </c>
      <c r="G14" s="2" t="s">
        <v>36</v>
      </c>
      <c r="H14" s="19" t="s">
        <v>850</v>
      </c>
      <c r="I14" s="10">
        <v>456790</v>
      </c>
      <c r="J14" s="10">
        <v>456790</v>
      </c>
      <c r="K14" s="10">
        <v>79124</v>
      </c>
      <c r="L14" s="10">
        <v>377666</v>
      </c>
      <c r="M14" s="10">
        <f>Table1[[#This Row],[Apportionment Amount Paid from  PCA 25660]]+Table1[[#This Row],[Apportionment Amount Paid from  PCA 25691]]</f>
        <v>456790</v>
      </c>
      <c r="N14" s="10">
        <f>Table1[[#This Row],[Total Amount of State Match Funding '[$1.00 Per $1.00 Withheld']]]-Table1[[#This Row],[Total Apportionment ]]</f>
        <v>0</v>
      </c>
    </row>
    <row r="15" spans="1:14" x14ac:dyDescent="0.2">
      <c r="A15" s="2" t="s">
        <v>22</v>
      </c>
      <c r="B15" s="2" t="s">
        <v>37</v>
      </c>
      <c r="C15" s="19" t="s">
        <v>24</v>
      </c>
      <c r="D15" s="19" t="s">
        <v>858</v>
      </c>
      <c r="E15" s="19" t="s">
        <v>25</v>
      </c>
      <c r="F15" s="19" t="s">
        <v>858</v>
      </c>
      <c r="G15" s="2" t="s">
        <v>38</v>
      </c>
      <c r="H15" s="19" t="s">
        <v>850</v>
      </c>
      <c r="I15" s="10">
        <v>126340</v>
      </c>
      <c r="J15" s="10">
        <v>126340</v>
      </c>
      <c r="K15" s="10">
        <v>21884</v>
      </c>
      <c r="L15" s="10">
        <v>104456</v>
      </c>
      <c r="M15" s="10">
        <f>Table1[[#This Row],[Apportionment Amount Paid from  PCA 25660]]+Table1[[#This Row],[Apportionment Amount Paid from  PCA 25691]]</f>
        <v>126340</v>
      </c>
      <c r="N15" s="10">
        <f>Table1[[#This Row],[Total Amount of State Match Funding '[$1.00 Per $1.00 Withheld']]]-Table1[[#This Row],[Total Apportionment ]]</f>
        <v>0</v>
      </c>
    </row>
    <row r="16" spans="1:14" x14ac:dyDescent="0.2">
      <c r="A16" s="2" t="s">
        <v>22</v>
      </c>
      <c r="B16" s="2" t="s">
        <v>39</v>
      </c>
      <c r="C16" s="19" t="s">
        <v>24</v>
      </c>
      <c r="D16" s="19" t="s">
        <v>859</v>
      </c>
      <c r="E16" s="19" t="s">
        <v>25</v>
      </c>
      <c r="F16" s="19" t="s">
        <v>859</v>
      </c>
      <c r="G16" s="2" t="s">
        <v>40</v>
      </c>
      <c r="H16" s="19" t="s">
        <v>850</v>
      </c>
      <c r="I16" s="10">
        <v>97112</v>
      </c>
      <c r="J16" s="10">
        <v>97112</v>
      </c>
      <c r="K16" s="10">
        <v>16821</v>
      </c>
      <c r="L16" s="10">
        <v>80291</v>
      </c>
      <c r="M16" s="10">
        <f>Table1[[#This Row],[Apportionment Amount Paid from  PCA 25660]]+Table1[[#This Row],[Apportionment Amount Paid from  PCA 25691]]</f>
        <v>97112</v>
      </c>
      <c r="N16" s="10">
        <f>Table1[[#This Row],[Total Amount of State Match Funding '[$1.00 Per $1.00 Withheld']]]-Table1[[#This Row],[Total Apportionment ]]</f>
        <v>0</v>
      </c>
    </row>
    <row r="17" spans="1:14" x14ac:dyDescent="0.2">
      <c r="A17" s="2" t="s">
        <v>22</v>
      </c>
      <c r="B17" s="2" t="s">
        <v>41</v>
      </c>
      <c r="C17" s="19" t="s">
        <v>24</v>
      </c>
      <c r="D17" s="19" t="s">
        <v>860</v>
      </c>
      <c r="E17" s="19" t="s">
        <v>25</v>
      </c>
      <c r="F17" s="19" t="s">
        <v>860</v>
      </c>
      <c r="G17" s="2" t="s">
        <v>42</v>
      </c>
      <c r="H17" s="19" t="s">
        <v>850</v>
      </c>
      <c r="I17" s="10">
        <v>280263</v>
      </c>
      <c r="J17" s="10">
        <v>280263</v>
      </c>
      <c r="K17" s="10">
        <v>48546</v>
      </c>
      <c r="L17" s="10">
        <v>231717</v>
      </c>
      <c r="M17" s="10">
        <f>Table1[[#This Row],[Apportionment Amount Paid from  PCA 25660]]+Table1[[#This Row],[Apportionment Amount Paid from  PCA 25691]]</f>
        <v>280263</v>
      </c>
      <c r="N17" s="10">
        <f>Table1[[#This Row],[Total Amount of State Match Funding '[$1.00 Per $1.00 Withheld']]]-Table1[[#This Row],[Total Apportionment ]]</f>
        <v>0</v>
      </c>
    </row>
    <row r="18" spans="1:14" x14ac:dyDescent="0.2">
      <c r="A18" s="2" t="s">
        <v>22</v>
      </c>
      <c r="B18" s="2" t="s">
        <v>43</v>
      </c>
      <c r="C18" s="19" t="s">
        <v>24</v>
      </c>
      <c r="D18" s="19" t="s">
        <v>861</v>
      </c>
      <c r="E18" s="19" t="s">
        <v>25</v>
      </c>
      <c r="F18" s="19" t="s">
        <v>861</v>
      </c>
      <c r="G18" s="2" t="s">
        <v>44</v>
      </c>
      <c r="H18" s="19" t="s">
        <v>850</v>
      </c>
      <c r="I18" s="10">
        <v>385520</v>
      </c>
      <c r="J18" s="10">
        <v>385520</v>
      </c>
      <c r="K18" s="10">
        <v>66779</v>
      </c>
      <c r="L18" s="10">
        <v>318741</v>
      </c>
      <c r="M18" s="10">
        <f>Table1[[#This Row],[Apportionment Amount Paid from  PCA 25660]]+Table1[[#This Row],[Apportionment Amount Paid from  PCA 25691]]</f>
        <v>385520</v>
      </c>
      <c r="N18" s="10">
        <f>Table1[[#This Row],[Total Amount of State Match Funding '[$1.00 Per $1.00 Withheld']]]-Table1[[#This Row],[Total Apportionment ]]</f>
        <v>0</v>
      </c>
    </row>
    <row r="19" spans="1:14" x14ac:dyDescent="0.2">
      <c r="A19" s="2" t="s">
        <v>22</v>
      </c>
      <c r="B19" s="2" t="s">
        <v>45</v>
      </c>
      <c r="C19" s="19" t="s">
        <v>24</v>
      </c>
      <c r="D19" s="19" t="s">
        <v>862</v>
      </c>
      <c r="E19" s="19" t="s">
        <v>25</v>
      </c>
      <c r="F19" s="19" t="s">
        <v>862</v>
      </c>
      <c r="G19" s="2" t="s">
        <v>46</v>
      </c>
      <c r="H19" s="19" t="s">
        <v>850</v>
      </c>
      <c r="I19" s="10">
        <v>400994</v>
      </c>
      <c r="J19" s="10">
        <v>400994</v>
      </c>
      <c r="K19" s="10">
        <v>69459</v>
      </c>
      <c r="L19" s="10">
        <v>331535</v>
      </c>
      <c r="M19" s="10">
        <f>Table1[[#This Row],[Apportionment Amount Paid from  PCA 25660]]+Table1[[#This Row],[Apportionment Amount Paid from  PCA 25691]]</f>
        <v>400994</v>
      </c>
      <c r="N19" s="10">
        <f>Table1[[#This Row],[Total Amount of State Match Funding '[$1.00 Per $1.00 Withheld']]]-Table1[[#This Row],[Total Apportionment ]]</f>
        <v>0</v>
      </c>
    </row>
    <row r="20" spans="1:14" x14ac:dyDescent="0.2">
      <c r="A20" s="2" t="s">
        <v>22</v>
      </c>
      <c r="B20" s="2" t="s">
        <v>47</v>
      </c>
      <c r="C20" s="19" t="s">
        <v>24</v>
      </c>
      <c r="D20" s="19" t="s">
        <v>863</v>
      </c>
      <c r="E20" s="19" t="s">
        <v>25</v>
      </c>
      <c r="F20" s="19" t="s">
        <v>863</v>
      </c>
      <c r="G20" s="2" t="s">
        <v>48</v>
      </c>
      <c r="H20" s="19" t="s">
        <v>850</v>
      </c>
      <c r="I20" s="10">
        <v>538800</v>
      </c>
      <c r="J20" s="10">
        <v>538800</v>
      </c>
      <c r="K20" s="10">
        <v>93329</v>
      </c>
      <c r="L20" s="10">
        <v>445471</v>
      </c>
      <c r="M20" s="10">
        <f>Table1[[#This Row],[Apportionment Amount Paid from  PCA 25660]]+Table1[[#This Row],[Apportionment Amount Paid from  PCA 25691]]</f>
        <v>538800</v>
      </c>
      <c r="N20" s="10">
        <f>Table1[[#This Row],[Total Amount of State Match Funding '[$1.00 Per $1.00 Withheld']]]-Table1[[#This Row],[Total Apportionment ]]</f>
        <v>0</v>
      </c>
    </row>
    <row r="21" spans="1:14" x14ac:dyDescent="0.2">
      <c r="A21" s="2" t="s">
        <v>49</v>
      </c>
      <c r="B21" s="2" t="s">
        <v>50</v>
      </c>
      <c r="C21" s="19" t="s">
        <v>51</v>
      </c>
      <c r="D21" s="19" t="s">
        <v>864</v>
      </c>
      <c r="E21" s="19" t="s">
        <v>25</v>
      </c>
      <c r="F21" s="19" t="s">
        <v>864</v>
      </c>
      <c r="G21" s="2" t="s">
        <v>52</v>
      </c>
      <c r="H21" s="19" t="s">
        <v>851</v>
      </c>
      <c r="I21" s="10">
        <v>127494</v>
      </c>
      <c r="J21" s="10">
        <v>127494</v>
      </c>
      <c r="K21" s="10">
        <v>22084</v>
      </c>
      <c r="L21" s="10">
        <v>105410</v>
      </c>
      <c r="M21" s="10">
        <f>Table1[[#This Row],[Apportionment Amount Paid from  PCA 25660]]+Table1[[#This Row],[Apportionment Amount Paid from  PCA 25691]]</f>
        <v>127494</v>
      </c>
      <c r="N21" s="10">
        <f>Table1[[#This Row],[Total Amount of State Match Funding '[$1.00 Per $1.00 Withheld']]]-Table1[[#This Row],[Total Apportionment ]]</f>
        <v>0</v>
      </c>
    </row>
    <row r="22" spans="1:14" x14ac:dyDescent="0.2">
      <c r="A22" s="2" t="s">
        <v>49</v>
      </c>
      <c r="B22" s="2" t="s">
        <v>53</v>
      </c>
      <c r="C22" s="19" t="s">
        <v>51</v>
      </c>
      <c r="D22" s="19" t="s">
        <v>865</v>
      </c>
      <c r="E22" s="19" t="s">
        <v>25</v>
      </c>
      <c r="F22" s="19" t="s">
        <v>865</v>
      </c>
      <c r="G22" s="2" t="s">
        <v>54</v>
      </c>
      <c r="H22" s="19" t="s">
        <v>850</v>
      </c>
      <c r="I22" s="10">
        <v>101270</v>
      </c>
      <c r="J22" s="10">
        <v>101270</v>
      </c>
      <c r="K22" s="10">
        <v>17542</v>
      </c>
      <c r="L22" s="10">
        <v>83728</v>
      </c>
      <c r="M22" s="10">
        <f>Table1[[#This Row],[Apportionment Amount Paid from  PCA 25660]]+Table1[[#This Row],[Apportionment Amount Paid from  PCA 25691]]</f>
        <v>101270</v>
      </c>
      <c r="N22" s="10">
        <f>Table1[[#This Row],[Total Amount of State Match Funding '[$1.00 Per $1.00 Withheld']]]-Table1[[#This Row],[Total Apportionment ]]</f>
        <v>0</v>
      </c>
    </row>
    <row r="23" spans="1:14" x14ac:dyDescent="0.2">
      <c r="A23" s="2" t="s">
        <v>55</v>
      </c>
      <c r="B23" s="2" t="s">
        <v>56</v>
      </c>
      <c r="C23" s="19" t="s">
        <v>57</v>
      </c>
      <c r="D23" s="19" t="s">
        <v>866</v>
      </c>
      <c r="E23" s="19" t="s">
        <v>25</v>
      </c>
      <c r="F23" s="19" t="s">
        <v>866</v>
      </c>
      <c r="G23" s="2" t="s">
        <v>58</v>
      </c>
      <c r="H23" s="19" t="s">
        <v>850</v>
      </c>
      <c r="I23" s="10">
        <v>116467</v>
      </c>
      <c r="J23" s="10">
        <v>116467</v>
      </c>
      <c r="K23" s="10">
        <v>20174</v>
      </c>
      <c r="L23" s="10">
        <v>96293</v>
      </c>
      <c r="M23" s="10">
        <f>Table1[[#This Row],[Apportionment Amount Paid from  PCA 25660]]+Table1[[#This Row],[Apportionment Amount Paid from  PCA 25691]]</f>
        <v>116467</v>
      </c>
      <c r="N23" s="10">
        <f>Table1[[#This Row],[Total Amount of State Match Funding '[$1.00 Per $1.00 Withheld']]]-Table1[[#This Row],[Total Apportionment ]]</f>
        <v>0</v>
      </c>
    </row>
    <row r="24" spans="1:14" x14ac:dyDescent="0.2">
      <c r="A24" s="2" t="s">
        <v>55</v>
      </c>
      <c r="B24" s="2" t="s">
        <v>59</v>
      </c>
      <c r="C24" s="19" t="s">
        <v>57</v>
      </c>
      <c r="D24" s="19" t="s">
        <v>867</v>
      </c>
      <c r="E24" s="19" t="s">
        <v>25</v>
      </c>
      <c r="F24" s="19" t="s">
        <v>867</v>
      </c>
      <c r="G24" s="2" t="s">
        <v>60</v>
      </c>
      <c r="H24" s="19" t="s">
        <v>850</v>
      </c>
      <c r="I24" s="10">
        <v>109200</v>
      </c>
      <c r="J24" s="10">
        <v>109200</v>
      </c>
      <c r="K24" s="10">
        <v>18915</v>
      </c>
      <c r="L24" s="10">
        <v>90285</v>
      </c>
      <c r="M24" s="10">
        <f>Table1[[#This Row],[Apportionment Amount Paid from  PCA 25660]]+Table1[[#This Row],[Apportionment Amount Paid from  PCA 25691]]</f>
        <v>109200</v>
      </c>
      <c r="N24" s="10">
        <f>Table1[[#This Row],[Total Amount of State Match Funding '[$1.00 Per $1.00 Withheld']]]-Table1[[#This Row],[Total Apportionment ]]</f>
        <v>0</v>
      </c>
    </row>
    <row r="25" spans="1:14" x14ac:dyDescent="0.2">
      <c r="A25" s="2" t="s">
        <v>55</v>
      </c>
      <c r="B25" s="2" t="s">
        <v>61</v>
      </c>
      <c r="C25" s="19" t="s">
        <v>57</v>
      </c>
      <c r="D25" s="19" t="s">
        <v>868</v>
      </c>
      <c r="E25" s="19" t="s">
        <v>25</v>
      </c>
      <c r="F25" s="19" t="s">
        <v>868</v>
      </c>
      <c r="G25" s="2" t="s">
        <v>62</v>
      </c>
      <c r="H25" s="19" t="s">
        <v>850</v>
      </c>
      <c r="I25" s="10">
        <v>129790</v>
      </c>
      <c r="J25" s="10">
        <v>129790</v>
      </c>
      <c r="K25" s="10">
        <v>22482</v>
      </c>
      <c r="L25" s="10">
        <v>107308</v>
      </c>
      <c r="M25" s="10">
        <f>Table1[[#This Row],[Apportionment Amount Paid from  PCA 25660]]+Table1[[#This Row],[Apportionment Amount Paid from  PCA 25691]]</f>
        <v>129790</v>
      </c>
      <c r="N25" s="10">
        <f>Table1[[#This Row],[Total Amount of State Match Funding '[$1.00 Per $1.00 Withheld']]]-Table1[[#This Row],[Total Apportionment ]]</f>
        <v>0</v>
      </c>
    </row>
    <row r="26" spans="1:14" x14ac:dyDescent="0.2">
      <c r="A26" s="2" t="s">
        <v>55</v>
      </c>
      <c r="B26" s="2" t="s">
        <v>63</v>
      </c>
      <c r="C26" s="19" t="s">
        <v>57</v>
      </c>
      <c r="D26" s="19" t="s">
        <v>869</v>
      </c>
      <c r="E26" s="19" t="s">
        <v>25</v>
      </c>
      <c r="F26" s="19" t="s">
        <v>869</v>
      </c>
      <c r="G26" s="2" t="s">
        <v>64</v>
      </c>
      <c r="H26" s="19" t="s">
        <v>850</v>
      </c>
      <c r="I26" s="10">
        <v>152658</v>
      </c>
      <c r="J26" s="10">
        <v>152658</v>
      </c>
      <c r="K26" s="10">
        <v>26443</v>
      </c>
      <c r="L26" s="10">
        <v>126215</v>
      </c>
      <c r="M26" s="10">
        <f>Table1[[#This Row],[Apportionment Amount Paid from  PCA 25660]]+Table1[[#This Row],[Apportionment Amount Paid from  PCA 25691]]</f>
        <v>152658</v>
      </c>
      <c r="N26" s="10">
        <f>Table1[[#This Row],[Total Amount of State Match Funding '[$1.00 Per $1.00 Withheld']]]-Table1[[#This Row],[Total Apportionment ]]</f>
        <v>0</v>
      </c>
    </row>
    <row r="27" spans="1:14" x14ac:dyDescent="0.2">
      <c r="A27" s="2" t="s">
        <v>65</v>
      </c>
      <c r="B27" s="2" t="s">
        <v>66</v>
      </c>
      <c r="C27" s="19" t="s">
        <v>67</v>
      </c>
      <c r="D27" s="19" t="s">
        <v>870</v>
      </c>
      <c r="E27" s="19" t="s">
        <v>25</v>
      </c>
      <c r="F27" s="19" t="s">
        <v>870</v>
      </c>
      <c r="G27" s="2" t="s">
        <v>68</v>
      </c>
      <c r="H27" s="19" t="s">
        <v>850</v>
      </c>
      <c r="I27" s="10">
        <v>103149</v>
      </c>
      <c r="J27" s="10">
        <v>103149</v>
      </c>
      <c r="K27" s="10">
        <v>17867</v>
      </c>
      <c r="L27" s="10">
        <v>85282</v>
      </c>
      <c r="M27" s="10">
        <f>Table1[[#This Row],[Apportionment Amount Paid from  PCA 25660]]+Table1[[#This Row],[Apportionment Amount Paid from  PCA 25691]]</f>
        <v>103149</v>
      </c>
      <c r="N27" s="10">
        <f>Table1[[#This Row],[Total Amount of State Match Funding '[$1.00 Per $1.00 Withheld']]]-Table1[[#This Row],[Total Apportionment ]]</f>
        <v>0</v>
      </c>
    </row>
    <row r="28" spans="1:14" x14ac:dyDescent="0.2">
      <c r="A28" s="2" t="s">
        <v>65</v>
      </c>
      <c r="B28" s="2" t="s">
        <v>69</v>
      </c>
      <c r="C28" s="19" t="s">
        <v>67</v>
      </c>
      <c r="D28" s="19" t="s">
        <v>871</v>
      </c>
      <c r="E28" s="19" t="s">
        <v>25</v>
      </c>
      <c r="F28" s="19" t="s">
        <v>871</v>
      </c>
      <c r="G28" s="2" t="s">
        <v>70</v>
      </c>
      <c r="H28" s="19" t="s">
        <v>850</v>
      </c>
      <c r="I28" s="10">
        <v>20592</v>
      </c>
      <c r="J28" s="10">
        <v>20592</v>
      </c>
      <c r="K28" s="10">
        <v>3567</v>
      </c>
      <c r="L28" s="10">
        <v>17025</v>
      </c>
      <c r="M28" s="10">
        <f>Table1[[#This Row],[Apportionment Amount Paid from  PCA 25660]]+Table1[[#This Row],[Apportionment Amount Paid from  PCA 25691]]</f>
        <v>20592</v>
      </c>
      <c r="N28" s="10">
        <f>Table1[[#This Row],[Total Amount of State Match Funding '[$1.00 Per $1.00 Withheld']]]-Table1[[#This Row],[Total Apportionment ]]</f>
        <v>0</v>
      </c>
    </row>
    <row r="29" spans="1:14" x14ac:dyDescent="0.2">
      <c r="A29" s="2" t="s">
        <v>71</v>
      </c>
      <c r="B29" s="2" t="s">
        <v>72</v>
      </c>
      <c r="C29" s="19" t="s">
        <v>73</v>
      </c>
      <c r="D29" s="19" t="s">
        <v>872</v>
      </c>
      <c r="E29" s="19" t="s">
        <v>25</v>
      </c>
      <c r="F29" s="19" t="s">
        <v>872</v>
      </c>
      <c r="G29" s="2" t="s">
        <v>74</v>
      </c>
      <c r="H29" s="19" t="s">
        <v>850</v>
      </c>
      <c r="I29" s="10">
        <v>52557</v>
      </c>
      <c r="J29" s="10">
        <v>52557</v>
      </c>
      <c r="K29" s="10">
        <v>9104</v>
      </c>
      <c r="L29" s="10">
        <v>43453</v>
      </c>
      <c r="M29" s="10">
        <f>Table1[[#This Row],[Apportionment Amount Paid from  PCA 25660]]+Table1[[#This Row],[Apportionment Amount Paid from  PCA 25691]]</f>
        <v>52557</v>
      </c>
      <c r="N29" s="10">
        <f>Table1[[#This Row],[Total Amount of State Match Funding '[$1.00 Per $1.00 Withheld']]]-Table1[[#This Row],[Total Apportionment ]]</f>
        <v>0</v>
      </c>
    </row>
    <row r="30" spans="1:14" x14ac:dyDescent="0.2">
      <c r="A30" s="2" t="s">
        <v>75</v>
      </c>
      <c r="B30" s="2" t="s">
        <v>76</v>
      </c>
      <c r="C30" s="19" t="s">
        <v>77</v>
      </c>
      <c r="D30" s="19" t="s">
        <v>873</v>
      </c>
      <c r="E30" s="19" t="s">
        <v>25</v>
      </c>
      <c r="F30" s="19" t="s">
        <v>873</v>
      </c>
      <c r="G30" s="2" t="s">
        <v>78</v>
      </c>
      <c r="H30" s="19" t="s">
        <v>850</v>
      </c>
      <c r="I30" s="10">
        <v>163838</v>
      </c>
      <c r="J30" s="10">
        <v>163838</v>
      </c>
      <c r="K30" s="10">
        <v>28379</v>
      </c>
      <c r="L30" s="10">
        <v>135459</v>
      </c>
      <c r="M30" s="10">
        <f>Table1[[#This Row],[Apportionment Amount Paid from  PCA 25660]]+Table1[[#This Row],[Apportionment Amount Paid from  PCA 25691]]</f>
        <v>163838</v>
      </c>
      <c r="N30" s="10">
        <f>Table1[[#This Row],[Total Amount of State Match Funding '[$1.00 Per $1.00 Withheld']]]-Table1[[#This Row],[Total Apportionment ]]</f>
        <v>0</v>
      </c>
    </row>
    <row r="31" spans="1:14" x14ac:dyDescent="0.2">
      <c r="A31" s="2" t="s">
        <v>75</v>
      </c>
      <c r="B31" s="2" t="s">
        <v>79</v>
      </c>
      <c r="C31" s="19" t="s">
        <v>77</v>
      </c>
      <c r="D31" s="19" t="s">
        <v>874</v>
      </c>
      <c r="E31" s="19" t="s">
        <v>25</v>
      </c>
      <c r="F31" s="19" t="s">
        <v>874</v>
      </c>
      <c r="G31" s="2" t="s">
        <v>80</v>
      </c>
      <c r="H31" s="19" t="s">
        <v>850</v>
      </c>
      <c r="I31" s="10">
        <v>84617</v>
      </c>
      <c r="J31" s="10">
        <v>84617</v>
      </c>
      <c r="K31" s="10">
        <v>14657</v>
      </c>
      <c r="L31" s="10">
        <v>69960</v>
      </c>
      <c r="M31" s="10">
        <f>Table1[[#This Row],[Apportionment Amount Paid from  PCA 25660]]+Table1[[#This Row],[Apportionment Amount Paid from  PCA 25691]]</f>
        <v>84617</v>
      </c>
      <c r="N31" s="10">
        <f>Table1[[#This Row],[Total Amount of State Match Funding '[$1.00 Per $1.00 Withheld']]]-Table1[[#This Row],[Total Apportionment ]]</f>
        <v>0</v>
      </c>
    </row>
    <row r="32" spans="1:14" x14ac:dyDescent="0.2">
      <c r="A32" s="2" t="s">
        <v>75</v>
      </c>
      <c r="B32" s="2" t="s">
        <v>81</v>
      </c>
      <c r="C32" s="19" t="s">
        <v>77</v>
      </c>
      <c r="D32" s="19" t="s">
        <v>875</v>
      </c>
      <c r="E32" s="19" t="s">
        <v>25</v>
      </c>
      <c r="F32" s="19" t="s">
        <v>875</v>
      </c>
      <c r="G32" s="2" t="s">
        <v>82</v>
      </c>
      <c r="H32" s="19" t="s">
        <v>850</v>
      </c>
      <c r="I32" s="10">
        <v>21660</v>
      </c>
      <c r="J32" s="10">
        <v>21660</v>
      </c>
      <c r="K32" s="10">
        <v>3752</v>
      </c>
      <c r="L32" s="10">
        <v>17908</v>
      </c>
      <c r="M32" s="10">
        <f>Table1[[#This Row],[Apportionment Amount Paid from  PCA 25660]]+Table1[[#This Row],[Apportionment Amount Paid from  PCA 25691]]</f>
        <v>21660</v>
      </c>
      <c r="N32" s="10">
        <f>Table1[[#This Row],[Total Amount of State Match Funding '[$1.00 Per $1.00 Withheld']]]-Table1[[#This Row],[Total Apportionment ]]</f>
        <v>0</v>
      </c>
    </row>
    <row r="33" spans="1:14" x14ac:dyDescent="0.2">
      <c r="A33" s="2" t="s">
        <v>75</v>
      </c>
      <c r="B33" s="2" t="s">
        <v>83</v>
      </c>
      <c r="C33" s="19" t="s">
        <v>77</v>
      </c>
      <c r="D33" s="19" t="s">
        <v>876</v>
      </c>
      <c r="E33" s="19" t="s">
        <v>25</v>
      </c>
      <c r="F33" s="19" t="s">
        <v>876</v>
      </c>
      <c r="G33" s="2" t="s">
        <v>84</v>
      </c>
      <c r="H33" s="19" t="s">
        <v>850</v>
      </c>
      <c r="I33" s="10">
        <v>58875</v>
      </c>
      <c r="J33" s="10">
        <v>58875</v>
      </c>
      <c r="K33" s="10">
        <v>10198</v>
      </c>
      <c r="L33" s="10">
        <v>48677</v>
      </c>
      <c r="M33" s="10">
        <f>Table1[[#This Row],[Apportionment Amount Paid from  PCA 25660]]+Table1[[#This Row],[Apportionment Amount Paid from  PCA 25691]]</f>
        <v>58875</v>
      </c>
      <c r="N33" s="10">
        <f>Table1[[#This Row],[Total Amount of State Match Funding '[$1.00 Per $1.00 Withheld']]]-Table1[[#This Row],[Total Apportionment ]]</f>
        <v>0</v>
      </c>
    </row>
    <row r="34" spans="1:14" x14ac:dyDescent="0.2">
      <c r="A34" s="2" t="s">
        <v>75</v>
      </c>
      <c r="B34" s="2" t="s">
        <v>85</v>
      </c>
      <c r="C34" s="19" t="s">
        <v>77</v>
      </c>
      <c r="D34" s="19" t="s">
        <v>877</v>
      </c>
      <c r="E34" s="19" t="s">
        <v>25</v>
      </c>
      <c r="F34" s="19" t="s">
        <v>877</v>
      </c>
      <c r="G34" s="2" t="s">
        <v>86</v>
      </c>
      <c r="H34" s="19" t="s">
        <v>850</v>
      </c>
      <c r="I34" s="10">
        <v>60997</v>
      </c>
      <c r="J34" s="10">
        <v>60997</v>
      </c>
      <c r="K34" s="10">
        <v>10566</v>
      </c>
      <c r="L34" s="10">
        <v>50431</v>
      </c>
      <c r="M34" s="10">
        <f>Table1[[#This Row],[Apportionment Amount Paid from  PCA 25660]]+Table1[[#This Row],[Apportionment Amount Paid from  PCA 25691]]</f>
        <v>60997</v>
      </c>
      <c r="N34" s="10">
        <f>Table1[[#This Row],[Total Amount of State Match Funding '[$1.00 Per $1.00 Withheld']]]-Table1[[#This Row],[Total Apportionment ]]</f>
        <v>0</v>
      </c>
    </row>
    <row r="35" spans="1:14" x14ac:dyDescent="0.2">
      <c r="A35" s="2" t="s">
        <v>75</v>
      </c>
      <c r="B35" s="2" t="s">
        <v>87</v>
      </c>
      <c r="C35" s="19" t="s">
        <v>77</v>
      </c>
      <c r="D35" s="19" t="s">
        <v>878</v>
      </c>
      <c r="E35" s="19" t="s">
        <v>25</v>
      </c>
      <c r="F35" s="19" t="s">
        <v>878</v>
      </c>
      <c r="G35" s="2" t="s">
        <v>88</v>
      </c>
      <c r="H35" s="19" t="s">
        <v>850</v>
      </c>
      <c r="I35" s="10">
        <v>61430</v>
      </c>
      <c r="J35" s="10">
        <v>61430</v>
      </c>
      <c r="K35" s="10">
        <v>10641</v>
      </c>
      <c r="L35" s="10">
        <v>50789</v>
      </c>
      <c r="M35" s="10">
        <f>Table1[[#This Row],[Apportionment Amount Paid from  PCA 25660]]+Table1[[#This Row],[Apportionment Amount Paid from  PCA 25691]]</f>
        <v>61430</v>
      </c>
      <c r="N35" s="10">
        <f>Table1[[#This Row],[Total Amount of State Match Funding '[$1.00 Per $1.00 Withheld']]]-Table1[[#This Row],[Total Apportionment ]]</f>
        <v>0</v>
      </c>
    </row>
    <row r="36" spans="1:14" x14ac:dyDescent="0.2">
      <c r="A36" s="2" t="s">
        <v>75</v>
      </c>
      <c r="B36" s="2" t="s">
        <v>89</v>
      </c>
      <c r="C36" s="19" t="s">
        <v>77</v>
      </c>
      <c r="D36" s="19" t="s">
        <v>879</v>
      </c>
      <c r="E36" s="19" t="s">
        <v>25</v>
      </c>
      <c r="F36" s="19" t="s">
        <v>879</v>
      </c>
      <c r="G36" s="2" t="s">
        <v>90</v>
      </c>
      <c r="H36" s="19" t="s">
        <v>850</v>
      </c>
      <c r="I36" s="10">
        <v>42330</v>
      </c>
      <c r="J36" s="10">
        <v>42330</v>
      </c>
      <c r="K36" s="10">
        <v>7332</v>
      </c>
      <c r="L36" s="10">
        <v>34998</v>
      </c>
      <c r="M36" s="10">
        <f>Table1[[#This Row],[Apportionment Amount Paid from  PCA 25660]]+Table1[[#This Row],[Apportionment Amount Paid from  PCA 25691]]</f>
        <v>42330</v>
      </c>
      <c r="N36" s="10">
        <f>Table1[[#This Row],[Total Amount of State Match Funding '[$1.00 Per $1.00 Withheld']]]-Table1[[#This Row],[Total Apportionment ]]</f>
        <v>0</v>
      </c>
    </row>
    <row r="37" spans="1:14" x14ac:dyDescent="0.2">
      <c r="A37" s="2" t="s">
        <v>75</v>
      </c>
      <c r="B37" s="2" t="s">
        <v>91</v>
      </c>
      <c r="C37" s="19" t="s">
        <v>77</v>
      </c>
      <c r="D37" s="19" t="s">
        <v>880</v>
      </c>
      <c r="E37" s="19" t="s">
        <v>25</v>
      </c>
      <c r="F37" s="19" t="s">
        <v>880</v>
      </c>
      <c r="G37" s="2" t="s">
        <v>92</v>
      </c>
      <c r="H37" s="19" t="s">
        <v>850</v>
      </c>
      <c r="I37" s="10">
        <v>946368</v>
      </c>
      <c r="J37" s="10">
        <v>946368</v>
      </c>
      <c r="K37" s="10">
        <v>163927</v>
      </c>
      <c r="L37" s="10">
        <v>782441</v>
      </c>
      <c r="M37" s="10">
        <f>Table1[[#This Row],[Apportionment Amount Paid from  PCA 25660]]+Table1[[#This Row],[Apportionment Amount Paid from  PCA 25691]]</f>
        <v>946368</v>
      </c>
      <c r="N37" s="10">
        <f>Table1[[#This Row],[Total Amount of State Match Funding '[$1.00 Per $1.00 Withheld']]]-Table1[[#This Row],[Total Apportionment ]]</f>
        <v>0</v>
      </c>
    </row>
    <row r="38" spans="1:14" x14ac:dyDescent="0.2">
      <c r="A38" s="2" t="s">
        <v>75</v>
      </c>
      <c r="B38" s="2" t="s">
        <v>93</v>
      </c>
      <c r="C38" s="19" t="s">
        <v>77</v>
      </c>
      <c r="D38" s="19" t="s">
        <v>881</v>
      </c>
      <c r="E38" s="19" t="s">
        <v>25</v>
      </c>
      <c r="F38" s="19" t="s">
        <v>881</v>
      </c>
      <c r="G38" s="2" t="s">
        <v>94</v>
      </c>
      <c r="H38" s="19" t="s">
        <v>850</v>
      </c>
      <c r="I38" s="10">
        <v>77921</v>
      </c>
      <c r="J38" s="10">
        <v>77921</v>
      </c>
      <c r="K38" s="10">
        <v>13497</v>
      </c>
      <c r="L38" s="10">
        <v>64424</v>
      </c>
      <c r="M38" s="10">
        <f>Table1[[#This Row],[Apportionment Amount Paid from  PCA 25660]]+Table1[[#This Row],[Apportionment Amount Paid from  PCA 25691]]</f>
        <v>77921</v>
      </c>
      <c r="N38" s="10">
        <f>Table1[[#This Row],[Total Amount of State Match Funding '[$1.00 Per $1.00 Withheld']]]-Table1[[#This Row],[Total Apportionment ]]</f>
        <v>0</v>
      </c>
    </row>
    <row r="39" spans="1:14" x14ac:dyDescent="0.2">
      <c r="A39" s="2" t="s">
        <v>95</v>
      </c>
      <c r="B39" s="2" t="s">
        <v>96</v>
      </c>
      <c r="C39" s="19" t="s">
        <v>97</v>
      </c>
      <c r="D39" s="19" t="s">
        <v>882</v>
      </c>
      <c r="E39" s="19" t="s">
        <v>25</v>
      </c>
      <c r="F39" s="19" t="s">
        <v>882</v>
      </c>
      <c r="G39" s="2" t="s">
        <v>98</v>
      </c>
      <c r="H39" s="19" t="s">
        <v>851</v>
      </c>
      <c r="I39" s="10">
        <v>60190</v>
      </c>
      <c r="J39" s="10">
        <v>60190</v>
      </c>
      <c r="K39" s="10">
        <v>10426</v>
      </c>
      <c r="L39" s="10">
        <v>49764</v>
      </c>
      <c r="M39" s="10">
        <f>Table1[[#This Row],[Apportionment Amount Paid from  PCA 25660]]+Table1[[#This Row],[Apportionment Amount Paid from  PCA 25691]]</f>
        <v>60190</v>
      </c>
      <c r="N39" s="10">
        <f>Table1[[#This Row],[Total Amount of State Match Funding '[$1.00 Per $1.00 Withheld']]]-Table1[[#This Row],[Total Apportionment ]]</f>
        <v>0</v>
      </c>
    </row>
    <row r="40" spans="1:14" x14ac:dyDescent="0.2">
      <c r="A40" s="2" t="s">
        <v>95</v>
      </c>
      <c r="B40" s="2" t="s">
        <v>99</v>
      </c>
      <c r="C40" s="19" t="s">
        <v>97</v>
      </c>
      <c r="D40" s="19" t="s">
        <v>883</v>
      </c>
      <c r="E40" s="19" t="s">
        <v>25</v>
      </c>
      <c r="F40" s="19" t="s">
        <v>883</v>
      </c>
      <c r="G40" s="2" t="s">
        <v>100</v>
      </c>
      <c r="H40" s="19" t="s">
        <v>850</v>
      </c>
      <c r="I40" s="10">
        <v>98400</v>
      </c>
      <c r="J40" s="10">
        <v>98400</v>
      </c>
      <c r="K40" s="10">
        <v>17045</v>
      </c>
      <c r="L40" s="10">
        <v>81355</v>
      </c>
      <c r="M40" s="10">
        <f>Table1[[#This Row],[Apportionment Amount Paid from  PCA 25660]]+Table1[[#This Row],[Apportionment Amount Paid from  PCA 25691]]</f>
        <v>98400</v>
      </c>
      <c r="N40" s="10">
        <f>Table1[[#This Row],[Total Amount of State Match Funding '[$1.00 Per $1.00 Withheld']]]-Table1[[#This Row],[Total Apportionment ]]</f>
        <v>0</v>
      </c>
    </row>
    <row r="41" spans="1:14" x14ac:dyDescent="0.2">
      <c r="A41" s="2" t="s">
        <v>95</v>
      </c>
      <c r="B41" s="2" t="s">
        <v>101</v>
      </c>
      <c r="C41" s="19" t="s">
        <v>97</v>
      </c>
      <c r="D41" s="19" t="s">
        <v>884</v>
      </c>
      <c r="E41" s="19" t="s">
        <v>25</v>
      </c>
      <c r="F41" s="19" t="s">
        <v>884</v>
      </c>
      <c r="G41" s="2" t="s">
        <v>102</v>
      </c>
      <c r="H41" s="19" t="s">
        <v>850</v>
      </c>
      <c r="I41" s="10">
        <v>202616</v>
      </c>
      <c r="J41" s="10">
        <v>202616</v>
      </c>
      <c r="K41" s="10">
        <v>35096</v>
      </c>
      <c r="L41" s="10">
        <v>167520</v>
      </c>
      <c r="M41" s="10">
        <f>Table1[[#This Row],[Apportionment Amount Paid from  PCA 25660]]+Table1[[#This Row],[Apportionment Amount Paid from  PCA 25691]]</f>
        <v>202616</v>
      </c>
      <c r="N41" s="10">
        <f>Table1[[#This Row],[Total Amount of State Match Funding '[$1.00 Per $1.00 Withheld']]]-Table1[[#This Row],[Total Apportionment ]]</f>
        <v>0</v>
      </c>
    </row>
    <row r="42" spans="1:14" x14ac:dyDescent="0.2">
      <c r="A42" s="2" t="s">
        <v>95</v>
      </c>
      <c r="B42" s="2" t="s">
        <v>103</v>
      </c>
      <c r="C42" s="19" t="s">
        <v>97</v>
      </c>
      <c r="D42" s="19" t="s">
        <v>885</v>
      </c>
      <c r="E42" s="19" t="s">
        <v>25</v>
      </c>
      <c r="F42" s="19" t="s">
        <v>885</v>
      </c>
      <c r="G42" s="2" t="s">
        <v>104</v>
      </c>
      <c r="H42" s="19" t="s">
        <v>850</v>
      </c>
      <c r="I42" s="10">
        <v>9650</v>
      </c>
      <c r="J42" s="10">
        <v>9650</v>
      </c>
      <c r="K42" s="10">
        <v>1672</v>
      </c>
      <c r="L42" s="10">
        <v>7978</v>
      </c>
      <c r="M42" s="10">
        <f>Table1[[#This Row],[Apportionment Amount Paid from  PCA 25660]]+Table1[[#This Row],[Apportionment Amount Paid from  PCA 25691]]</f>
        <v>9650</v>
      </c>
      <c r="N42" s="10">
        <f>Table1[[#This Row],[Total Amount of State Match Funding '[$1.00 Per $1.00 Withheld']]]-Table1[[#This Row],[Total Apportionment ]]</f>
        <v>0</v>
      </c>
    </row>
    <row r="43" spans="1:14" x14ac:dyDescent="0.2">
      <c r="A43" s="2" t="s">
        <v>95</v>
      </c>
      <c r="B43" s="2" t="s">
        <v>105</v>
      </c>
      <c r="C43" s="19" t="s">
        <v>97</v>
      </c>
      <c r="D43" s="19" t="s">
        <v>886</v>
      </c>
      <c r="E43" s="19" t="s">
        <v>25</v>
      </c>
      <c r="F43" s="19" t="s">
        <v>886</v>
      </c>
      <c r="G43" s="2" t="s">
        <v>106</v>
      </c>
      <c r="H43" s="19" t="s">
        <v>850</v>
      </c>
      <c r="I43" s="10">
        <v>4000</v>
      </c>
      <c r="J43" s="10">
        <v>4000</v>
      </c>
      <c r="K43" s="10">
        <v>693</v>
      </c>
      <c r="L43" s="10">
        <v>3307</v>
      </c>
      <c r="M43" s="10">
        <f>Table1[[#This Row],[Apportionment Amount Paid from  PCA 25660]]+Table1[[#This Row],[Apportionment Amount Paid from  PCA 25691]]</f>
        <v>4000</v>
      </c>
      <c r="N43" s="10">
        <f>Table1[[#This Row],[Total Amount of State Match Funding '[$1.00 Per $1.00 Withheld']]]-Table1[[#This Row],[Total Apportionment ]]</f>
        <v>0</v>
      </c>
    </row>
    <row r="44" spans="1:14" x14ac:dyDescent="0.2">
      <c r="A44" s="2" t="s">
        <v>95</v>
      </c>
      <c r="B44" s="2" t="s">
        <v>107</v>
      </c>
      <c r="C44" s="19" t="s">
        <v>97</v>
      </c>
      <c r="D44" s="19" t="s">
        <v>887</v>
      </c>
      <c r="E44" s="19" t="s">
        <v>25</v>
      </c>
      <c r="F44" s="19" t="s">
        <v>887</v>
      </c>
      <c r="G44" s="2" t="s">
        <v>108</v>
      </c>
      <c r="H44" s="19" t="s">
        <v>850</v>
      </c>
      <c r="I44" s="10">
        <v>139530</v>
      </c>
      <c r="J44" s="10">
        <v>139530</v>
      </c>
      <c r="K44" s="10">
        <v>24169</v>
      </c>
      <c r="L44" s="10">
        <v>115361</v>
      </c>
      <c r="M44" s="10">
        <f>Table1[[#This Row],[Apportionment Amount Paid from  PCA 25660]]+Table1[[#This Row],[Apportionment Amount Paid from  PCA 25691]]</f>
        <v>139530</v>
      </c>
      <c r="N44" s="10">
        <f>Table1[[#This Row],[Total Amount of State Match Funding '[$1.00 Per $1.00 Withheld']]]-Table1[[#This Row],[Total Apportionment ]]</f>
        <v>0</v>
      </c>
    </row>
    <row r="45" spans="1:14" x14ac:dyDescent="0.2">
      <c r="A45" s="2" t="s">
        <v>95</v>
      </c>
      <c r="B45" s="2" t="s">
        <v>109</v>
      </c>
      <c r="C45" s="19" t="s">
        <v>97</v>
      </c>
      <c r="D45" s="19" t="s">
        <v>888</v>
      </c>
      <c r="E45" s="19" t="s">
        <v>25</v>
      </c>
      <c r="F45" s="19" t="s">
        <v>888</v>
      </c>
      <c r="G45" s="2" t="s">
        <v>110</v>
      </c>
      <c r="H45" s="19" t="s">
        <v>850</v>
      </c>
      <c r="I45" s="10">
        <v>67458</v>
      </c>
      <c r="J45" s="10">
        <v>67458</v>
      </c>
      <c r="K45" s="10">
        <v>11685</v>
      </c>
      <c r="L45" s="10">
        <v>55773</v>
      </c>
      <c r="M45" s="10">
        <f>Table1[[#This Row],[Apportionment Amount Paid from  PCA 25660]]+Table1[[#This Row],[Apportionment Amount Paid from  PCA 25691]]</f>
        <v>67458</v>
      </c>
      <c r="N45" s="10">
        <f>Table1[[#This Row],[Total Amount of State Match Funding '[$1.00 Per $1.00 Withheld']]]-Table1[[#This Row],[Total Apportionment ]]</f>
        <v>0</v>
      </c>
    </row>
    <row r="46" spans="1:14" x14ac:dyDescent="0.2">
      <c r="A46" s="2" t="s">
        <v>95</v>
      </c>
      <c r="B46" s="2" t="s">
        <v>111</v>
      </c>
      <c r="C46" s="19" t="s">
        <v>97</v>
      </c>
      <c r="D46" s="19" t="s">
        <v>889</v>
      </c>
      <c r="E46" s="19" t="s">
        <v>25</v>
      </c>
      <c r="F46" s="19" t="s">
        <v>889</v>
      </c>
      <c r="G46" s="2" t="s">
        <v>112</v>
      </c>
      <c r="H46" s="19" t="s">
        <v>850</v>
      </c>
      <c r="I46" s="10">
        <v>8280</v>
      </c>
      <c r="J46" s="10">
        <v>8280</v>
      </c>
      <c r="K46" s="10">
        <v>1434</v>
      </c>
      <c r="L46" s="10">
        <v>6846</v>
      </c>
      <c r="M46" s="10">
        <f>Table1[[#This Row],[Apportionment Amount Paid from  PCA 25660]]+Table1[[#This Row],[Apportionment Amount Paid from  PCA 25691]]</f>
        <v>8280</v>
      </c>
      <c r="N46" s="10">
        <f>Table1[[#This Row],[Total Amount of State Match Funding '[$1.00 Per $1.00 Withheld']]]-Table1[[#This Row],[Total Apportionment ]]</f>
        <v>0</v>
      </c>
    </row>
    <row r="47" spans="1:14" x14ac:dyDescent="0.2">
      <c r="A47" s="2" t="s">
        <v>95</v>
      </c>
      <c r="B47" s="2" t="s">
        <v>113</v>
      </c>
      <c r="C47" s="19" t="s">
        <v>97</v>
      </c>
      <c r="D47" s="19" t="s">
        <v>890</v>
      </c>
      <c r="E47" s="19" t="s">
        <v>25</v>
      </c>
      <c r="F47" s="19" t="s">
        <v>890</v>
      </c>
      <c r="G47" s="2" t="s">
        <v>114</v>
      </c>
      <c r="H47" s="19" t="s">
        <v>850</v>
      </c>
      <c r="I47" s="10">
        <v>85510</v>
      </c>
      <c r="J47" s="10">
        <v>85510</v>
      </c>
      <c r="K47" s="10">
        <v>14812</v>
      </c>
      <c r="L47" s="10">
        <v>70698</v>
      </c>
      <c r="M47" s="10">
        <f>Table1[[#This Row],[Apportionment Amount Paid from  PCA 25660]]+Table1[[#This Row],[Apportionment Amount Paid from  PCA 25691]]</f>
        <v>85510</v>
      </c>
      <c r="N47" s="10">
        <f>Table1[[#This Row],[Total Amount of State Match Funding '[$1.00 Per $1.00 Withheld']]]-Table1[[#This Row],[Total Apportionment ]]</f>
        <v>0</v>
      </c>
    </row>
    <row r="48" spans="1:14" x14ac:dyDescent="0.2">
      <c r="A48" s="2" t="s">
        <v>95</v>
      </c>
      <c r="B48" s="2" t="s">
        <v>115</v>
      </c>
      <c r="C48" s="19" t="s">
        <v>97</v>
      </c>
      <c r="D48" s="19" t="s">
        <v>891</v>
      </c>
      <c r="E48" s="19" t="s">
        <v>25</v>
      </c>
      <c r="F48" s="19" t="s">
        <v>891</v>
      </c>
      <c r="G48" s="2" t="s">
        <v>116</v>
      </c>
      <c r="H48" s="19" t="s">
        <v>850</v>
      </c>
      <c r="I48" s="10">
        <v>125094</v>
      </c>
      <c r="J48" s="10">
        <v>125094</v>
      </c>
      <c r="K48" s="10">
        <v>21668</v>
      </c>
      <c r="L48" s="10">
        <v>103426</v>
      </c>
      <c r="M48" s="10">
        <f>Table1[[#This Row],[Apportionment Amount Paid from  PCA 25660]]+Table1[[#This Row],[Apportionment Amount Paid from  PCA 25691]]</f>
        <v>125094</v>
      </c>
      <c r="N48" s="10">
        <f>Table1[[#This Row],[Total Amount of State Match Funding '[$1.00 Per $1.00 Withheld']]]-Table1[[#This Row],[Total Apportionment ]]</f>
        <v>0</v>
      </c>
    </row>
    <row r="49" spans="1:14" x14ac:dyDescent="0.2">
      <c r="A49" s="2" t="s">
        <v>95</v>
      </c>
      <c r="B49" s="2" t="s">
        <v>117</v>
      </c>
      <c r="C49" s="19" t="s">
        <v>97</v>
      </c>
      <c r="D49" s="19" t="s">
        <v>892</v>
      </c>
      <c r="E49" s="19" t="s">
        <v>25</v>
      </c>
      <c r="F49" s="19" t="s">
        <v>892</v>
      </c>
      <c r="G49" s="2" t="s">
        <v>118</v>
      </c>
      <c r="H49" s="19" t="s">
        <v>850</v>
      </c>
      <c r="I49" s="10">
        <v>55810</v>
      </c>
      <c r="J49" s="10">
        <v>55810</v>
      </c>
      <c r="K49" s="10">
        <v>9667</v>
      </c>
      <c r="L49" s="10">
        <v>46143</v>
      </c>
      <c r="M49" s="10">
        <f>Table1[[#This Row],[Apportionment Amount Paid from  PCA 25660]]+Table1[[#This Row],[Apportionment Amount Paid from  PCA 25691]]</f>
        <v>55810</v>
      </c>
      <c r="N49" s="10">
        <f>Table1[[#This Row],[Total Amount of State Match Funding '[$1.00 Per $1.00 Withheld']]]-Table1[[#This Row],[Total Apportionment ]]</f>
        <v>0</v>
      </c>
    </row>
    <row r="50" spans="1:14" x14ac:dyDescent="0.2">
      <c r="A50" s="2" t="s">
        <v>119</v>
      </c>
      <c r="B50" s="2" t="s">
        <v>120</v>
      </c>
      <c r="C50" s="19" t="s">
        <v>121</v>
      </c>
      <c r="D50" s="19" t="s">
        <v>893</v>
      </c>
      <c r="E50" s="19" t="s">
        <v>25</v>
      </c>
      <c r="F50" s="19" t="s">
        <v>893</v>
      </c>
      <c r="G50" s="2" t="s">
        <v>122</v>
      </c>
      <c r="H50" s="19" t="s">
        <v>850</v>
      </c>
      <c r="I50" s="10">
        <v>65725</v>
      </c>
      <c r="J50" s="10">
        <v>65725</v>
      </c>
      <c r="K50" s="10">
        <v>11385</v>
      </c>
      <c r="L50" s="10">
        <v>54340</v>
      </c>
      <c r="M50" s="10">
        <f>Table1[[#This Row],[Apportionment Amount Paid from  PCA 25660]]+Table1[[#This Row],[Apportionment Amount Paid from  PCA 25691]]</f>
        <v>65725</v>
      </c>
      <c r="N50" s="10">
        <f>Table1[[#This Row],[Total Amount of State Match Funding '[$1.00 Per $1.00 Withheld']]]-Table1[[#This Row],[Total Apportionment ]]</f>
        <v>0</v>
      </c>
    </row>
    <row r="51" spans="1:14" x14ac:dyDescent="0.2">
      <c r="A51" s="2" t="s">
        <v>119</v>
      </c>
      <c r="B51" s="2" t="s">
        <v>123</v>
      </c>
      <c r="C51" s="19" t="s">
        <v>121</v>
      </c>
      <c r="D51" s="19" t="s">
        <v>894</v>
      </c>
      <c r="E51" s="19" t="s">
        <v>25</v>
      </c>
      <c r="F51" s="19" t="s">
        <v>894</v>
      </c>
      <c r="G51" s="2" t="s">
        <v>124</v>
      </c>
      <c r="H51" s="19" t="s">
        <v>850</v>
      </c>
      <c r="I51" s="10">
        <v>487103</v>
      </c>
      <c r="J51" s="10">
        <v>487103</v>
      </c>
      <c r="K51" s="10">
        <v>84374</v>
      </c>
      <c r="L51" s="10">
        <v>402729</v>
      </c>
      <c r="M51" s="10">
        <f>Table1[[#This Row],[Apportionment Amount Paid from  PCA 25660]]+Table1[[#This Row],[Apportionment Amount Paid from  PCA 25691]]</f>
        <v>487103</v>
      </c>
      <c r="N51" s="10">
        <f>Table1[[#This Row],[Total Amount of State Match Funding '[$1.00 Per $1.00 Withheld']]]-Table1[[#This Row],[Total Apportionment ]]</f>
        <v>0</v>
      </c>
    </row>
    <row r="52" spans="1:14" x14ac:dyDescent="0.2">
      <c r="A52" s="2" t="s">
        <v>119</v>
      </c>
      <c r="B52" s="2" t="s">
        <v>125</v>
      </c>
      <c r="C52" s="19" t="s">
        <v>121</v>
      </c>
      <c r="D52" s="19" t="s">
        <v>895</v>
      </c>
      <c r="E52" s="19" t="s">
        <v>25</v>
      </c>
      <c r="F52" s="19" t="s">
        <v>895</v>
      </c>
      <c r="G52" s="2" t="s">
        <v>126</v>
      </c>
      <c r="H52" s="19" t="s">
        <v>850</v>
      </c>
      <c r="I52" s="10">
        <v>164270</v>
      </c>
      <c r="J52" s="10">
        <v>164270</v>
      </c>
      <c r="K52" s="10">
        <v>28454</v>
      </c>
      <c r="L52" s="10">
        <v>135816</v>
      </c>
      <c r="M52" s="10">
        <f>Table1[[#This Row],[Apportionment Amount Paid from  PCA 25660]]+Table1[[#This Row],[Apportionment Amount Paid from  PCA 25691]]</f>
        <v>164270</v>
      </c>
      <c r="N52" s="10">
        <f>Table1[[#This Row],[Total Amount of State Match Funding '[$1.00 Per $1.00 Withheld']]]-Table1[[#This Row],[Total Apportionment ]]</f>
        <v>0</v>
      </c>
    </row>
    <row r="53" spans="1:14" x14ac:dyDescent="0.2">
      <c r="A53" s="2" t="s">
        <v>119</v>
      </c>
      <c r="B53" s="2" t="s">
        <v>127</v>
      </c>
      <c r="C53" s="19" t="s">
        <v>121</v>
      </c>
      <c r="D53" s="19" t="s">
        <v>896</v>
      </c>
      <c r="E53" s="19" t="s">
        <v>25</v>
      </c>
      <c r="F53" s="19" t="s">
        <v>896</v>
      </c>
      <c r="G53" s="2" t="s">
        <v>128</v>
      </c>
      <c r="H53" s="19" t="s">
        <v>850</v>
      </c>
      <c r="I53" s="10">
        <v>183420</v>
      </c>
      <c r="J53" s="10">
        <v>183420</v>
      </c>
      <c r="K53" s="10">
        <v>31771</v>
      </c>
      <c r="L53" s="10">
        <v>151649</v>
      </c>
      <c r="M53" s="10">
        <f>Table1[[#This Row],[Apportionment Amount Paid from  PCA 25660]]+Table1[[#This Row],[Apportionment Amount Paid from  PCA 25691]]</f>
        <v>183420</v>
      </c>
      <c r="N53" s="10">
        <f>Table1[[#This Row],[Total Amount of State Match Funding '[$1.00 Per $1.00 Withheld']]]-Table1[[#This Row],[Total Apportionment ]]</f>
        <v>0</v>
      </c>
    </row>
    <row r="54" spans="1:14" x14ac:dyDescent="0.2">
      <c r="A54" s="2" t="s">
        <v>129</v>
      </c>
      <c r="B54" s="2" t="s">
        <v>130</v>
      </c>
      <c r="C54" s="19" t="s">
        <v>131</v>
      </c>
      <c r="D54" s="19" t="s">
        <v>897</v>
      </c>
      <c r="E54" s="19" t="s">
        <v>25</v>
      </c>
      <c r="F54" s="19" t="s">
        <v>897</v>
      </c>
      <c r="G54" s="2" t="s">
        <v>132</v>
      </c>
      <c r="H54" s="19" t="s">
        <v>851</v>
      </c>
      <c r="I54" s="10">
        <v>31490</v>
      </c>
      <c r="J54" s="10">
        <v>31490</v>
      </c>
      <c r="K54" s="10">
        <v>5455</v>
      </c>
      <c r="L54" s="10">
        <v>26035</v>
      </c>
      <c r="M54" s="10">
        <f>Table1[[#This Row],[Apportionment Amount Paid from  PCA 25660]]+Table1[[#This Row],[Apportionment Amount Paid from  PCA 25691]]</f>
        <v>31490</v>
      </c>
      <c r="N54" s="10">
        <f>Table1[[#This Row],[Total Amount of State Match Funding '[$1.00 Per $1.00 Withheld']]]-Table1[[#This Row],[Total Apportionment ]]</f>
        <v>0</v>
      </c>
    </row>
    <row r="55" spans="1:14" x14ac:dyDescent="0.2">
      <c r="A55" s="2" t="s">
        <v>129</v>
      </c>
      <c r="B55" s="2" t="s">
        <v>133</v>
      </c>
      <c r="C55" s="19" t="s">
        <v>131</v>
      </c>
      <c r="D55" s="19" t="s">
        <v>898</v>
      </c>
      <c r="E55" s="19" t="s">
        <v>25</v>
      </c>
      <c r="F55" s="19" t="s">
        <v>898</v>
      </c>
      <c r="G55" s="2" t="s">
        <v>134</v>
      </c>
      <c r="H55" s="19" t="s">
        <v>850</v>
      </c>
      <c r="I55" s="10">
        <v>27091</v>
      </c>
      <c r="J55" s="10">
        <v>27091</v>
      </c>
      <c r="K55" s="10">
        <v>4693</v>
      </c>
      <c r="L55" s="10">
        <v>22398</v>
      </c>
      <c r="M55" s="10">
        <f>Table1[[#This Row],[Apportionment Amount Paid from  PCA 25660]]+Table1[[#This Row],[Apportionment Amount Paid from  PCA 25691]]</f>
        <v>27091</v>
      </c>
      <c r="N55" s="10">
        <f>Table1[[#This Row],[Total Amount of State Match Funding '[$1.00 Per $1.00 Withheld']]]-Table1[[#This Row],[Total Apportionment ]]</f>
        <v>0</v>
      </c>
    </row>
    <row r="56" spans="1:14" x14ac:dyDescent="0.2">
      <c r="A56" s="2" t="s">
        <v>129</v>
      </c>
      <c r="B56" s="2" t="s">
        <v>135</v>
      </c>
      <c r="C56" s="19" t="s">
        <v>131</v>
      </c>
      <c r="D56" s="19" t="s">
        <v>899</v>
      </c>
      <c r="E56" s="19" t="s">
        <v>25</v>
      </c>
      <c r="F56" s="19" t="s">
        <v>899</v>
      </c>
      <c r="G56" s="2" t="s">
        <v>136</v>
      </c>
      <c r="H56" s="19" t="s">
        <v>850</v>
      </c>
      <c r="I56" s="10">
        <v>17886</v>
      </c>
      <c r="J56" s="10">
        <v>17886</v>
      </c>
      <c r="K56" s="10">
        <v>3098</v>
      </c>
      <c r="L56" s="10">
        <v>14788</v>
      </c>
      <c r="M56" s="10">
        <f>Table1[[#This Row],[Apportionment Amount Paid from  PCA 25660]]+Table1[[#This Row],[Apportionment Amount Paid from  PCA 25691]]</f>
        <v>17886</v>
      </c>
      <c r="N56" s="10">
        <f>Table1[[#This Row],[Total Amount of State Match Funding '[$1.00 Per $1.00 Withheld']]]-Table1[[#This Row],[Total Apportionment ]]</f>
        <v>0</v>
      </c>
    </row>
    <row r="57" spans="1:14" x14ac:dyDescent="0.2">
      <c r="A57" s="2" t="s">
        <v>129</v>
      </c>
      <c r="B57" s="2" t="s">
        <v>137</v>
      </c>
      <c r="C57" s="19" t="s">
        <v>131</v>
      </c>
      <c r="D57" s="19" t="s">
        <v>900</v>
      </c>
      <c r="E57" s="19" t="s">
        <v>25</v>
      </c>
      <c r="F57" s="19" t="s">
        <v>900</v>
      </c>
      <c r="G57" s="2" t="s">
        <v>138</v>
      </c>
      <c r="H57" s="19" t="s">
        <v>850</v>
      </c>
      <c r="I57" s="10">
        <v>18640</v>
      </c>
      <c r="J57" s="10">
        <v>18640</v>
      </c>
      <c r="K57" s="10">
        <v>3229</v>
      </c>
      <c r="L57" s="10">
        <v>15411</v>
      </c>
      <c r="M57" s="10">
        <f>Table1[[#This Row],[Apportionment Amount Paid from  PCA 25660]]+Table1[[#This Row],[Apportionment Amount Paid from  PCA 25691]]</f>
        <v>18640</v>
      </c>
      <c r="N57" s="10">
        <f>Table1[[#This Row],[Total Amount of State Match Funding '[$1.00 Per $1.00 Withheld']]]-Table1[[#This Row],[Total Apportionment ]]</f>
        <v>0</v>
      </c>
    </row>
    <row r="58" spans="1:14" x14ac:dyDescent="0.2">
      <c r="A58" s="2" t="s">
        <v>129</v>
      </c>
      <c r="B58" s="2" t="s">
        <v>139</v>
      </c>
      <c r="C58" s="19" t="s">
        <v>131</v>
      </c>
      <c r="D58" s="19" t="s">
        <v>901</v>
      </c>
      <c r="E58" s="19" t="s">
        <v>25</v>
      </c>
      <c r="F58" s="19" t="s">
        <v>901</v>
      </c>
      <c r="G58" s="2" t="s">
        <v>140</v>
      </c>
      <c r="H58" s="19" t="s">
        <v>850</v>
      </c>
      <c r="I58" s="10">
        <v>15363</v>
      </c>
      <c r="J58" s="10">
        <v>15363</v>
      </c>
      <c r="K58" s="10">
        <v>2661</v>
      </c>
      <c r="L58" s="10">
        <v>12702</v>
      </c>
      <c r="M58" s="10">
        <f>Table1[[#This Row],[Apportionment Amount Paid from  PCA 25660]]+Table1[[#This Row],[Apportionment Amount Paid from  PCA 25691]]</f>
        <v>15363</v>
      </c>
      <c r="N58" s="10">
        <f>Table1[[#This Row],[Total Amount of State Match Funding '[$1.00 Per $1.00 Withheld']]]-Table1[[#This Row],[Total Apportionment ]]</f>
        <v>0</v>
      </c>
    </row>
    <row r="59" spans="1:14" x14ac:dyDescent="0.2">
      <c r="A59" s="2" t="s">
        <v>129</v>
      </c>
      <c r="B59" s="2" t="s">
        <v>141</v>
      </c>
      <c r="C59" s="19" t="s">
        <v>131</v>
      </c>
      <c r="D59" s="19" t="s">
        <v>902</v>
      </c>
      <c r="E59" s="19" t="s">
        <v>25</v>
      </c>
      <c r="F59" s="19" t="s">
        <v>902</v>
      </c>
      <c r="G59" s="2" t="s">
        <v>142</v>
      </c>
      <c r="H59" s="19" t="s">
        <v>850</v>
      </c>
      <c r="I59" s="10">
        <v>3300</v>
      </c>
      <c r="J59" s="10">
        <v>3300</v>
      </c>
      <c r="K59" s="10">
        <v>572</v>
      </c>
      <c r="L59" s="10">
        <v>2728</v>
      </c>
      <c r="M59" s="10">
        <f>Table1[[#This Row],[Apportionment Amount Paid from  PCA 25660]]+Table1[[#This Row],[Apportionment Amount Paid from  PCA 25691]]</f>
        <v>3300</v>
      </c>
      <c r="N59" s="10">
        <f>Table1[[#This Row],[Total Amount of State Match Funding '[$1.00 Per $1.00 Withheld']]]-Table1[[#This Row],[Total Apportionment ]]</f>
        <v>0</v>
      </c>
    </row>
    <row r="60" spans="1:14" x14ac:dyDescent="0.2">
      <c r="A60" s="2" t="s">
        <v>129</v>
      </c>
      <c r="B60" s="2" t="s">
        <v>143</v>
      </c>
      <c r="C60" s="19" t="s">
        <v>131</v>
      </c>
      <c r="D60" s="19" t="s">
        <v>903</v>
      </c>
      <c r="E60" s="19" t="s">
        <v>25</v>
      </c>
      <c r="F60" s="19" t="s">
        <v>903</v>
      </c>
      <c r="G60" s="2" t="s">
        <v>144</v>
      </c>
      <c r="H60" s="19" t="s">
        <v>850</v>
      </c>
      <c r="I60" s="10">
        <v>35896</v>
      </c>
      <c r="J60" s="10">
        <v>35896</v>
      </c>
      <c r="K60" s="10">
        <v>6218</v>
      </c>
      <c r="L60" s="10">
        <v>29678</v>
      </c>
      <c r="M60" s="10">
        <f>Table1[[#This Row],[Apportionment Amount Paid from  PCA 25660]]+Table1[[#This Row],[Apportionment Amount Paid from  PCA 25691]]</f>
        <v>35896</v>
      </c>
      <c r="N60" s="10">
        <f>Table1[[#This Row],[Total Amount of State Match Funding '[$1.00 Per $1.00 Withheld']]]-Table1[[#This Row],[Total Apportionment ]]</f>
        <v>0</v>
      </c>
    </row>
    <row r="61" spans="1:14" x14ac:dyDescent="0.2">
      <c r="A61" s="2" t="s">
        <v>129</v>
      </c>
      <c r="B61" s="2" t="s">
        <v>145</v>
      </c>
      <c r="C61" s="19" t="s">
        <v>131</v>
      </c>
      <c r="D61" s="19" t="s">
        <v>904</v>
      </c>
      <c r="E61" s="19" t="s">
        <v>25</v>
      </c>
      <c r="F61" s="19" t="s">
        <v>904</v>
      </c>
      <c r="G61" s="2" t="s">
        <v>146</v>
      </c>
      <c r="H61" s="19" t="s">
        <v>850</v>
      </c>
      <c r="I61" s="10">
        <v>17028</v>
      </c>
      <c r="J61" s="10">
        <v>17028</v>
      </c>
      <c r="K61" s="10">
        <v>2950</v>
      </c>
      <c r="L61" s="10">
        <v>14078</v>
      </c>
      <c r="M61" s="10">
        <f>Table1[[#This Row],[Apportionment Amount Paid from  PCA 25660]]+Table1[[#This Row],[Apportionment Amount Paid from  PCA 25691]]</f>
        <v>17028</v>
      </c>
      <c r="N61" s="10">
        <f>Table1[[#This Row],[Total Amount of State Match Funding '[$1.00 Per $1.00 Withheld']]]-Table1[[#This Row],[Total Apportionment ]]</f>
        <v>0</v>
      </c>
    </row>
    <row r="62" spans="1:14" x14ac:dyDescent="0.2">
      <c r="A62" s="2" t="s">
        <v>147</v>
      </c>
      <c r="B62" s="2" t="s">
        <v>148</v>
      </c>
      <c r="C62" s="19" t="s">
        <v>149</v>
      </c>
      <c r="D62" s="19" t="s">
        <v>905</v>
      </c>
      <c r="E62" s="19" t="s">
        <v>25</v>
      </c>
      <c r="F62" s="19" t="s">
        <v>905</v>
      </c>
      <c r="G62" s="2" t="s">
        <v>150</v>
      </c>
      <c r="H62" s="19" t="s">
        <v>851</v>
      </c>
      <c r="I62" s="10">
        <v>85266</v>
      </c>
      <c r="J62" s="10">
        <v>85266</v>
      </c>
      <c r="K62" s="10">
        <v>14769</v>
      </c>
      <c r="L62" s="10">
        <v>70497</v>
      </c>
      <c r="M62" s="10">
        <f>Table1[[#This Row],[Apportionment Amount Paid from  PCA 25660]]+Table1[[#This Row],[Apportionment Amount Paid from  PCA 25691]]</f>
        <v>85266</v>
      </c>
      <c r="N62" s="10">
        <f>Table1[[#This Row],[Total Amount of State Match Funding '[$1.00 Per $1.00 Withheld']]]-Table1[[#This Row],[Total Apportionment ]]</f>
        <v>0</v>
      </c>
    </row>
    <row r="63" spans="1:14" x14ac:dyDescent="0.2">
      <c r="A63" s="2" t="s">
        <v>147</v>
      </c>
      <c r="B63" s="2" t="s">
        <v>151</v>
      </c>
      <c r="C63" s="19" t="s">
        <v>149</v>
      </c>
      <c r="D63" s="19" t="s">
        <v>906</v>
      </c>
      <c r="E63" s="19" t="s">
        <v>25</v>
      </c>
      <c r="F63" s="19" t="s">
        <v>906</v>
      </c>
      <c r="G63" s="2" t="s">
        <v>152</v>
      </c>
      <c r="H63" s="19" t="s">
        <v>850</v>
      </c>
      <c r="I63" s="10">
        <v>29388</v>
      </c>
      <c r="J63" s="10">
        <v>29388</v>
      </c>
      <c r="K63" s="10">
        <v>5090</v>
      </c>
      <c r="L63" s="10">
        <v>24298</v>
      </c>
      <c r="M63" s="10">
        <f>Table1[[#This Row],[Apportionment Amount Paid from  PCA 25660]]+Table1[[#This Row],[Apportionment Amount Paid from  PCA 25691]]</f>
        <v>29388</v>
      </c>
      <c r="N63" s="10">
        <f>Table1[[#This Row],[Total Amount of State Match Funding '[$1.00 Per $1.00 Withheld']]]-Table1[[#This Row],[Total Apportionment ]]</f>
        <v>0</v>
      </c>
    </row>
    <row r="64" spans="1:14" x14ac:dyDescent="0.2">
      <c r="A64" s="2" t="s">
        <v>147</v>
      </c>
      <c r="B64" s="2" t="s">
        <v>153</v>
      </c>
      <c r="C64" s="19" t="s">
        <v>149</v>
      </c>
      <c r="D64" s="19" t="s">
        <v>907</v>
      </c>
      <c r="E64" s="19" t="s">
        <v>25</v>
      </c>
      <c r="F64" s="19" t="s">
        <v>907</v>
      </c>
      <c r="G64" s="2" t="s">
        <v>154</v>
      </c>
      <c r="H64" s="19" t="s">
        <v>850</v>
      </c>
      <c r="I64" s="10">
        <v>20830</v>
      </c>
      <c r="J64" s="10">
        <v>20830</v>
      </c>
      <c r="K64" s="10">
        <v>3608</v>
      </c>
      <c r="L64" s="10">
        <v>17222</v>
      </c>
      <c r="M64" s="10">
        <f>Table1[[#This Row],[Apportionment Amount Paid from  PCA 25660]]+Table1[[#This Row],[Apportionment Amount Paid from  PCA 25691]]</f>
        <v>20830</v>
      </c>
      <c r="N64" s="10">
        <f>Table1[[#This Row],[Total Amount of State Match Funding '[$1.00 Per $1.00 Withheld']]]-Table1[[#This Row],[Total Apportionment ]]</f>
        <v>0</v>
      </c>
    </row>
    <row r="65" spans="1:14" x14ac:dyDescent="0.2">
      <c r="A65" s="2" t="s">
        <v>147</v>
      </c>
      <c r="B65" s="2" t="s">
        <v>155</v>
      </c>
      <c r="C65" s="19" t="s">
        <v>149</v>
      </c>
      <c r="D65" s="19" t="s">
        <v>908</v>
      </c>
      <c r="E65" s="19" t="s">
        <v>25</v>
      </c>
      <c r="F65" s="19" t="s">
        <v>908</v>
      </c>
      <c r="G65" s="2" t="s">
        <v>156</v>
      </c>
      <c r="H65" s="19" t="s">
        <v>850</v>
      </c>
      <c r="I65" s="10">
        <v>130364</v>
      </c>
      <c r="J65" s="10">
        <v>130364</v>
      </c>
      <c r="K65" s="10">
        <v>22581</v>
      </c>
      <c r="L65" s="10">
        <v>107783</v>
      </c>
      <c r="M65" s="10">
        <f>Table1[[#This Row],[Apportionment Amount Paid from  PCA 25660]]+Table1[[#This Row],[Apportionment Amount Paid from  PCA 25691]]</f>
        <v>130364</v>
      </c>
      <c r="N65" s="10">
        <f>Table1[[#This Row],[Total Amount of State Match Funding '[$1.00 Per $1.00 Withheld']]]-Table1[[#This Row],[Total Apportionment ]]</f>
        <v>0</v>
      </c>
    </row>
    <row r="66" spans="1:14" x14ac:dyDescent="0.2">
      <c r="A66" s="2" t="s">
        <v>157</v>
      </c>
      <c r="B66" s="2" t="s">
        <v>158</v>
      </c>
      <c r="C66" s="19" t="s">
        <v>159</v>
      </c>
      <c r="D66" s="19" t="s">
        <v>909</v>
      </c>
      <c r="E66" s="19" t="s">
        <v>25</v>
      </c>
      <c r="F66" s="19" t="s">
        <v>909</v>
      </c>
      <c r="G66" s="2" t="s">
        <v>160</v>
      </c>
      <c r="H66" s="19" t="s">
        <v>850</v>
      </c>
      <c r="I66" s="10">
        <v>54901</v>
      </c>
      <c r="J66" s="10">
        <v>54901</v>
      </c>
      <c r="K66" s="10">
        <v>9510</v>
      </c>
      <c r="L66" s="10">
        <v>45391</v>
      </c>
      <c r="M66" s="10">
        <f>Table1[[#This Row],[Apportionment Amount Paid from  PCA 25660]]+Table1[[#This Row],[Apportionment Amount Paid from  PCA 25691]]</f>
        <v>54901</v>
      </c>
      <c r="N66" s="10">
        <f>Table1[[#This Row],[Total Amount of State Match Funding '[$1.00 Per $1.00 Withheld']]]-Table1[[#This Row],[Total Apportionment ]]</f>
        <v>0</v>
      </c>
    </row>
    <row r="67" spans="1:14" x14ac:dyDescent="0.2">
      <c r="A67" s="2" t="s">
        <v>161</v>
      </c>
      <c r="B67" s="2" t="s">
        <v>162</v>
      </c>
      <c r="C67" s="19" t="s">
        <v>163</v>
      </c>
      <c r="D67" s="19" t="s">
        <v>910</v>
      </c>
      <c r="E67" s="19" t="s">
        <v>25</v>
      </c>
      <c r="F67" s="19" t="s">
        <v>910</v>
      </c>
      <c r="G67" s="2" t="s">
        <v>164</v>
      </c>
      <c r="H67" s="19" t="s">
        <v>850</v>
      </c>
      <c r="I67" s="10">
        <v>1500</v>
      </c>
      <c r="J67" s="10">
        <v>1500</v>
      </c>
      <c r="K67" s="10">
        <v>260</v>
      </c>
      <c r="L67" s="10">
        <v>1240</v>
      </c>
      <c r="M67" s="10">
        <f>Table1[[#This Row],[Apportionment Amount Paid from  PCA 25660]]+Table1[[#This Row],[Apportionment Amount Paid from  PCA 25691]]</f>
        <v>1500</v>
      </c>
      <c r="N67" s="10">
        <f>Table1[[#This Row],[Total Amount of State Match Funding '[$1.00 Per $1.00 Withheld']]]-Table1[[#This Row],[Total Apportionment ]]</f>
        <v>0</v>
      </c>
    </row>
    <row r="68" spans="1:14" x14ac:dyDescent="0.2">
      <c r="A68" s="2" t="s">
        <v>161</v>
      </c>
      <c r="B68" s="2" t="s">
        <v>165</v>
      </c>
      <c r="C68" s="19" t="s">
        <v>163</v>
      </c>
      <c r="D68" s="19" t="s">
        <v>911</v>
      </c>
      <c r="E68" s="19" t="s">
        <v>25</v>
      </c>
      <c r="F68" s="19" t="s">
        <v>911</v>
      </c>
      <c r="G68" s="2" t="s">
        <v>166</v>
      </c>
      <c r="H68" s="19" t="s">
        <v>850</v>
      </c>
      <c r="I68" s="10">
        <v>63753</v>
      </c>
      <c r="J68" s="10">
        <v>63753</v>
      </c>
      <c r="K68" s="10">
        <v>11043</v>
      </c>
      <c r="L68" s="10">
        <v>52710</v>
      </c>
      <c r="M68" s="10">
        <f>Table1[[#This Row],[Apportionment Amount Paid from  PCA 25660]]+Table1[[#This Row],[Apportionment Amount Paid from  PCA 25691]]</f>
        <v>63753</v>
      </c>
      <c r="N68" s="10">
        <f>Table1[[#This Row],[Total Amount of State Match Funding '[$1.00 Per $1.00 Withheld']]]-Table1[[#This Row],[Total Apportionment ]]</f>
        <v>0</v>
      </c>
    </row>
    <row r="69" spans="1:14" x14ac:dyDescent="0.2">
      <c r="A69" s="2" t="s">
        <v>167</v>
      </c>
      <c r="B69" s="2" t="s">
        <v>168</v>
      </c>
      <c r="C69" s="19" t="s">
        <v>169</v>
      </c>
      <c r="D69" s="19" t="s">
        <v>912</v>
      </c>
      <c r="E69" s="19" t="s">
        <v>25</v>
      </c>
      <c r="F69" s="19" t="s">
        <v>912</v>
      </c>
      <c r="G69" s="2" t="s">
        <v>170</v>
      </c>
      <c r="H69" s="19" t="s">
        <v>850</v>
      </c>
      <c r="I69" s="10">
        <v>231518</v>
      </c>
      <c r="J69" s="10">
        <v>231518</v>
      </c>
      <c r="K69" s="10">
        <v>40103</v>
      </c>
      <c r="L69" s="10">
        <v>191415</v>
      </c>
      <c r="M69" s="10">
        <f>Table1[[#This Row],[Apportionment Amount Paid from  PCA 25660]]+Table1[[#This Row],[Apportionment Amount Paid from  PCA 25691]]</f>
        <v>231518</v>
      </c>
      <c r="N69" s="10">
        <f>Table1[[#This Row],[Total Amount of State Match Funding '[$1.00 Per $1.00 Withheld']]]-Table1[[#This Row],[Total Apportionment ]]</f>
        <v>0</v>
      </c>
    </row>
    <row r="70" spans="1:14" x14ac:dyDescent="0.2">
      <c r="A70" s="2" t="s">
        <v>167</v>
      </c>
      <c r="B70" s="2" t="s">
        <v>171</v>
      </c>
      <c r="C70" s="19" t="s">
        <v>169</v>
      </c>
      <c r="D70" s="19" t="s">
        <v>913</v>
      </c>
      <c r="E70" s="19" t="s">
        <v>25</v>
      </c>
      <c r="F70" s="19" t="s">
        <v>913</v>
      </c>
      <c r="G70" s="2" t="s">
        <v>172</v>
      </c>
      <c r="H70" s="19" t="s">
        <v>850</v>
      </c>
      <c r="I70" s="10">
        <v>7500</v>
      </c>
      <c r="J70" s="10">
        <v>7500</v>
      </c>
      <c r="K70" s="10">
        <v>1299</v>
      </c>
      <c r="L70" s="10">
        <v>6201</v>
      </c>
      <c r="M70" s="10">
        <f>Table1[[#This Row],[Apportionment Amount Paid from  PCA 25660]]+Table1[[#This Row],[Apportionment Amount Paid from  PCA 25691]]</f>
        <v>7500</v>
      </c>
      <c r="N70" s="10">
        <f>Table1[[#This Row],[Total Amount of State Match Funding '[$1.00 Per $1.00 Withheld']]]-Table1[[#This Row],[Total Apportionment ]]</f>
        <v>0</v>
      </c>
    </row>
    <row r="71" spans="1:14" x14ac:dyDescent="0.2">
      <c r="A71" s="2" t="s">
        <v>167</v>
      </c>
      <c r="B71" s="2" t="s">
        <v>173</v>
      </c>
      <c r="C71" s="19" t="s">
        <v>169</v>
      </c>
      <c r="D71" s="19" t="s">
        <v>914</v>
      </c>
      <c r="E71" s="19" t="s">
        <v>25</v>
      </c>
      <c r="F71" s="19" t="s">
        <v>914</v>
      </c>
      <c r="G71" s="2" t="s">
        <v>174</v>
      </c>
      <c r="H71" s="19" t="s">
        <v>850</v>
      </c>
      <c r="I71" s="10">
        <v>63896</v>
      </c>
      <c r="J71" s="10">
        <v>63896</v>
      </c>
      <c r="K71" s="10">
        <v>11068</v>
      </c>
      <c r="L71" s="10">
        <v>52828</v>
      </c>
      <c r="M71" s="10">
        <f>Table1[[#This Row],[Apportionment Amount Paid from  PCA 25660]]+Table1[[#This Row],[Apportionment Amount Paid from  PCA 25691]]</f>
        <v>63896</v>
      </c>
      <c r="N71" s="10">
        <f>Table1[[#This Row],[Total Amount of State Match Funding '[$1.00 Per $1.00 Withheld']]]-Table1[[#This Row],[Total Apportionment ]]</f>
        <v>0</v>
      </c>
    </row>
    <row r="72" spans="1:14" x14ac:dyDescent="0.2">
      <c r="A72" s="2" t="s">
        <v>167</v>
      </c>
      <c r="B72" s="2" t="s">
        <v>175</v>
      </c>
      <c r="C72" s="19" t="s">
        <v>169</v>
      </c>
      <c r="D72" s="19" t="s">
        <v>915</v>
      </c>
      <c r="E72" s="19" t="s">
        <v>25</v>
      </c>
      <c r="F72" s="19" t="s">
        <v>915</v>
      </c>
      <c r="G72" s="2" t="s">
        <v>176</v>
      </c>
      <c r="H72" s="19" t="s">
        <v>850</v>
      </c>
      <c r="I72" s="10">
        <v>167091</v>
      </c>
      <c r="J72" s="10">
        <v>167091</v>
      </c>
      <c r="K72" s="10">
        <v>28943</v>
      </c>
      <c r="L72" s="10">
        <v>138148</v>
      </c>
      <c r="M72" s="10">
        <f>Table1[[#This Row],[Apportionment Amount Paid from  PCA 25660]]+Table1[[#This Row],[Apportionment Amount Paid from  PCA 25691]]</f>
        <v>167091</v>
      </c>
      <c r="N72" s="10">
        <f>Table1[[#This Row],[Total Amount of State Match Funding '[$1.00 Per $1.00 Withheld']]]-Table1[[#This Row],[Total Apportionment ]]</f>
        <v>0</v>
      </c>
    </row>
    <row r="73" spans="1:14" x14ac:dyDescent="0.2">
      <c r="A73" s="2" t="s">
        <v>167</v>
      </c>
      <c r="B73" s="2" t="s">
        <v>177</v>
      </c>
      <c r="C73" s="19" t="s">
        <v>169</v>
      </c>
      <c r="D73" s="19" t="s">
        <v>916</v>
      </c>
      <c r="E73" s="19" t="s">
        <v>25</v>
      </c>
      <c r="F73" s="19" t="s">
        <v>916</v>
      </c>
      <c r="G73" s="2" t="s">
        <v>178</v>
      </c>
      <c r="H73" s="19" t="s">
        <v>850</v>
      </c>
      <c r="I73" s="10">
        <v>168290</v>
      </c>
      <c r="J73" s="10">
        <v>168290</v>
      </c>
      <c r="K73" s="10">
        <v>29151</v>
      </c>
      <c r="L73" s="10">
        <v>139139</v>
      </c>
      <c r="M73" s="10">
        <f>Table1[[#This Row],[Apportionment Amount Paid from  PCA 25660]]+Table1[[#This Row],[Apportionment Amount Paid from  PCA 25691]]</f>
        <v>168290</v>
      </c>
      <c r="N73" s="10">
        <f>Table1[[#This Row],[Total Amount of State Match Funding '[$1.00 Per $1.00 Withheld']]]-Table1[[#This Row],[Total Apportionment ]]</f>
        <v>0</v>
      </c>
    </row>
    <row r="74" spans="1:14" x14ac:dyDescent="0.2">
      <c r="A74" s="2" t="s">
        <v>167</v>
      </c>
      <c r="B74" s="2" t="s">
        <v>179</v>
      </c>
      <c r="C74" s="19" t="s">
        <v>169</v>
      </c>
      <c r="D74" s="19" t="s">
        <v>917</v>
      </c>
      <c r="E74" s="19" t="s">
        <v>25</v>
      </c>
      <c r="F74" s="19" t="s">
        <v>917</v>
      </c>
      <c r="G74" s="2" t="s">
        <v>180</v>
      </c>
      <c r="H74" s="19" t="s">
        <v>850</v>
      </c>
      <c r="I74" s="10">
        <v>39785</v>
      </c>
      <c r="J74" s="10">
        <v>39785</v>
      </c>
      <c r="K74" s="10">
        <v>6891</v>
      </c>
      <c r="L74" s="10">
        <v>32894</v>
      </c>
      <c r="M74" s="10">
        <f>Table1[[#This Row],[Apportionment Amount Paid from  PCA 25660]]+Table1[[#This Row],[Apportionment Amount Paid from  PCA 25691]]</f>
        <v>39785</v>
      </c>
      <c r="N74" s="10">
        <f>Table1[[#This Row],[Total Amount of State Match Funding '[$1.00 Per $1.00 Withheld']]]-Table1[[#This Row],[Total Apportionment ]]</f>
        <v>0</v>
      </c>
    </row>
    <row r="75" spans="1:14" x14ac:dyDescent="0.2">
      <c r="A75" s="2" t="s">
        <v>167</v>
      </c>
      <c r="B75" s="2" t="s">
        <v>181</v>
      </c>
      <c r="C75" s="19" t="s">
        <v>169</v>
      </c>
      <c r="D75" s="19" t="s">
        <v>918</v>
      </c>
      <c r="E75" s="19" t="s">
        <v>25</v>
      </c>
      <c r="F75" s="19" t="s">
        <v>918</v>
      </c>
      <c r="G75" s="2" t="s">
        <v>182</v>
      </c>
      <c r="H75" s="19" t="s">
        <v>850</v>
      </c>
      <c r="I75" s="10">
        <v>48407</v>
      </c>
      <c r="J75" s="10">
        <v>48407</v>
      </c>
      <c r="K75" s="10">
        <v>8385</v>
      </c>
      <c r="L75" s="10">
        <v>40022</v>
      </c>
      <c r="M75" s="10">
        <f>Table1[[#This Row],[Apportionment Amount Paid from  PCA 25660]]+Table1[[#This Row],[Apportionment Amount Paid from  PCA 25691]]</f>
        <v>48407</v>
      </c>
      <c r="N75" s="10">
        <f>Table1[[#This Row],[Total Amount of State Match Funding '[$1.00 Per $1.00 Withheld']]]-Table1[[#This Row],[Total Apportionment ]]</f>
        <v>0</v>
      </c>
    </row>
    <row r="76" spans="1:14" x14ac:dyDescent="0.2">
      <c r="A76" s="2" t="s">
        <v>167</v>
      </c>
      <c r="B76" s="2" t="s">
        <v>183</v>
      </c>
      <c r="C76" s="19" t="s">
        <v>169</v>
      </c>
      <c r="D76" s="19" t="s">
        <v>919</v>
      </c>
      <c r="E76" s="19" t="s">
        <v>25</v>
      </c>
      <c r="F76" s="19" t="s">
        <v>919</v>
      </c>
      <c r="G76" s="2" t="s">
        <v>184</v>
      </c>
      <c r="H76" s="19" t="s">
        <v>850</v>
      </c>
      <c r="I76" s="10">
        <v>139491</v>
      </c>
      <c r="J76" s="10">
        <v>139491</v>
      </c>
      <c r="K76" s="10">
        <v>24162</v>
      </c>
      <c r="L76" s="10">
        <v>115329</v>
      </c>
      <c r="M76" s="10">
        <f>Table1[[#This Row],[Apportionment Amount Paid from  PCA 25660]]+Table1[[#This Row],[Apportionment Amount Paid from  PCA 25691]]</f>
        <v>139491</v>
      </c>
      <c r="N76" s="10">
        <f>Table1[[#This Row],[Total Amount of State Match Funding '[$1.00 Per $1.00 Withheld']]]-Table1[[#This Row],[Total Apportionment ]]</f>
        <v>0</v>
      </c>
    </row>
    <row r="77" spans="1:14" x14ac:dyDescent="0.2">
      <c r="A77" s="2" t="s">
        <v>167</v>
      </c>
      <c r="B77" s="2" t="s">
        <v>185</v>
      </c>
      <c r="C77" s="19" t="s">
        <v>169</v>
      </c>
      <c r="D77" s="19" t="s">
        <v>920</v>
      </c>
      <c r="E77" s="19" t="s">
        <v>25</v>
      </c>
      <c r="F77" s="19" t="s">
        <v>920</v>
      </c>
      <c r="G77" s="2" t="s">
        <v>186</v>
      </c>
      <c r="H77" s="19" t="s">
        <v>850</v>
      </c>
      <c r="I77" s="10">
        <v>16118</v>
      </c>
      <c r="J77" s="10">
        <v>16118</v>
      </c>
      <c r="K77" s="10">
        <v>2792</v>
      </c>
      <c r="L77" s="10">
        <v>13326</v>
      </c>
      <c r="M77" s="10">
        <f>Table1[[#This Row],[Apportionment Amount Paid from  PCA 25660]]+Table1[[#This Row],[Apportionment Amount Paid from  PCA 25691]]</f>
        <v>16118</v>
      </c>
      <c r="N77" s="10">
        <f>Table1[[#This Row],[Total Amount of State Match Funding '[$1.00 Per $1.00 Withheld']]]-Table1[[#This Row],[Total Apportionment ]]</f>
        <v>0</v>
      </c>
    </row>
    <row r="78" spans="1:14" x14ac:dyDescent="0.2">
      <c r="A78" s="2" t="s">
        <v>187</v>
      </c>
      <c r="B78" s="2" t="s">
        <v>188</v>
      </c>
      <c r="C78" s="19" t="s">
        <v>189</v>
      </c>
      <c r="D78" s="19" t="s">
        <v>921</v>
      </c>
      <c r="E78" s="19" t="s">
        <v>25</v>
      </c>
      <c r="F78" s="19" t="s">
        <v>921</v>
      </c>
      <c r="G78" s="2" t="s">
        <v>190</v>
      </c>
      <c r="H78" s="19" t="s">
        <v>851</v>
      </c>
      <c r="I78" s="10">
        <v>191164</v>
      </c>
      <c r="J78" s="10">
        <v>191164</v>
      </c>
      <c r="K78" s="10">
        <v>33113</v>
      </c>
      <c r="L78" s="10">
        <v>158051</v>
      </c>
      <c r="M78" s="10">
        <f>Table1[[#This Row],[Apportionment Amount Paid from  PCA 25660]]+Table1[[#This Row],[Apportionment Amount Paid from  PCA 25691]]</f>
        <v>191164</v>
      </c>
      <c r="N78" s="10">
        <f>Table1[[#This Row],[Total Amount of State Match Funding '[$1.00 Per $1.00 Withheld']]]-Table1[[#This Row],[Total Apportionment ]]</f>
        <v>0</v>
      </c>
    </row>
    <row r="79" spans="1:14" x14ac:dyDescent="0.2">
      <c r="A79" s="2" t="s">
        <v>187</v>
      </c>
      <c r="B79" s="2" t="s">
        <v>191</v>
      </c>
      <c r="C79" s="19" t="s">
        <v>189</v>
      </c>
      <c r="D79" s="19" t="s">
        <v>922</v>
      </c>
      <c r="E79" s="19" t="s">
        <v>25</v>
      </c>
      <c r="F79" s="19" t="s">
        <v>922</v>
      </c>
      <c r="G79" s="2" t="s">
        <v>192</v>
      </c>
      <c r="H79" s="19" t="s">
        <v>850</v>
      </c>
      <c r="I79" s="10">
        <v>92314</v>
      </c>
      <c r="J79" s="10">
        <v>92314</v>
      </c>
      <c r="K79" s="10">
        <v>15990</v>
      </c>
      <c r="L79" s="10">
        <v>76324</v>
      </c>
      <c r="M79" s="10">
        <f>Table1[[#This Row],[Apportionment Amount Paid from  PCA 25660]]+Table1[[#This Row],[Apportionment Amount Paid from  PCA 25691]]</f>
        <v>92314</v>
      </c>
      <c r="N79" s="10">
        <f>Table1[[#This Row],[Total Amount of State Match Funding '[$1.00 Per $1.00 Withheld']]]-Table1[[#This Row],[Total Apportionment ]]</f>
        <v>0</v>
      </c>
    </row>
    <row r="80" spans="1:14" x14ac:dyDescent="0.2">
      <c r="A80" s="2" t="s">
        <v>187</v>
      </c>
      <c r="B80" s="2" t="s">
        <v>193</v>
      </c>
      <c r="C80" s="19" t="s">
        <v>189</v>
      </c>
      <c r="D80" s="19" t="s">
        <v>923</v>
      </c>
      <c r="E80" s="19" t="s">
        <v>25</v>
      </c>
      <c r="F80" s="19" t="s">
        <v>923</v>
      </c>
      <c r="G80" s="2" t="s">
        <v>194</v>
      </c>
      <c r="H80" s="19" t="s">
        <v>850</v>
      </c>
      <c r="I80" s="10">
        <v>218419</v>
      </c>
      <c r="J80" s="10">
        <v>218419</v>
      </c>
      <c r="K80" s="10">
        <v>37834</v>
      </c>
      <c r="L80" s="10">
        <v>180585</v>
      </c>
      <c r="M80" s="10">
        <f>Table1[[#This Row],[Apportionment Amount Paid from  PCA 25660]]+Table1[[#This Row],[Apportionment Amount Paid from  PCA 25691]]</f>
        <v>218419</v>
      </c>
      <c r="N80" s="10">
        <f>Table1[[#This Row],[Total Amount of State Match Funding '[$1.00 Per $1.00 Withheld']]]-Table1[[#This Row],[Total Apportionment ]]</f>
        <v>0</v>
      </c>
    </row>
    <row r="81" spans="1:14" x14ac:dyDescent="0.2">
      <c r="A81" s="2" t="s">
        <v>187</v>
      </c>
      <c r="B81" s="2" t="s">
        <v>195</v>
      </c>
      <c r="C81" s="19" t="s">
        <v>189</v>
      </c>
      <c r="D81" s="19" t="s">
        <v>924</v>
      </c>
      <c r="E81" s="19" t="s">
        <v>25</v>
      </c>
      <c r="F81" s="19" t="s">
        <v>924</v>
      </c>
      <c r="G81" s="2" t="s">
        <v>196</v>
      </c>
      <c r="H81" s="19" t="s">
        <v>850</v>
      </c>
      <c r="I81" s="10">
        <v>256529</v>
      </c>
      <c r="J81" s="10">
        <v>256529</v>
      </c>
      <c r="K81" s="10">
        <v>44435</v>
      </c>
      <c r="L81" s="10">
        <v>212094</v>
      </c>
      <c r="M81" s="10">
        <f>Table1[[#This Row],[Apportionment Amount Paid from  PCA 25660]]+Table1[[#This Row],[Apportionment Amount Paid from  PCA 25691]]</f>
        <v>256529</v>
      </c>
      <c r="N81" s="10">
        <f>Table1[[#This Row],[Total Amount of State Match Funding '[$1.00 Per $1.00 Withheld']]]-Table1[[#This Row],[Total Apportionment ]]</f>
        <v>0</v>
      </c>
    </row>
    <row r="82" spans="1:14" x14ac:dyDescent="0.2">
      <c r="A82" s="2" t="s">
        <v>187</v>
      </c>
      <c r="B82" s="2" t="s">
        <v>197</v>
      </c>
      <c r="C82" s="19" t="s">
        <v>189</v>
      </c>
      <c r="D82" s="19" t="s">
        <v>925</v>
      </c>
      <c r="E82" s="19" t="s">
        <v>25</v>
      </c>
      <c r="F82" s="19" t="s">
        <v>925</v>
      </c>
      <c r="G82" s="2" t="s">
        <v>198</v>
      </c>
      <c r="H82" s="19" t="s">
        <v>850</v>
      </c>
      <c r="I82" s="10">
        <v>158488</v>
      </c>
      <c r="J82" s="10">
        <v>158488</v>
      </c>
      <c r="K82" s="10">
        <v>27453</v>
      </c>
      <c r="L82" s="10">
        <v>131035</v>
      </c>
      <c r="M82" s="10">
        <f>Table1[[#This Row],[Apportionment Amount Paid from  PCA 25660]]+Table1[[#This Row],[Apportionment Amount Paid from  PCA 25691]]</f>
        <v>158488</v>
      </c>
      <c r="N82" s="10">
        <f>Table1[[#This Row],[Total Amount of State Match Funding '[$1.00 Per $1.00 Withheld']]]-Table1[[#This Row],[Total Apportionment ]]</f>
        <v>0</v>
      </c>
    </row>
    <row r="83" spans="1:14" x14ac:dyDescent="0.2">
      <c r="A83" s="2" t="s">
        <v>187</v>
      </c>
      <c r="B83" s="2" t="s">
        <v>199</v>
      </c>
      <c r="C83" s="19" t="s">
        <v>189</v>
      </c>
      <c r="D83" s="19" t="s">
        <v>926</v>
      </c>
      <c r="E83" s="19" t="s">
        <v>25</v>
      </c>
      <c r="F83" s="19" t="s">
        <v>926</v>
      </c>
      <c r="G83" s="2" t="s">
        <v>200</v>
      </c>
      <c r="H83" s="19" t="s">
        <v>850</v>
      </c>
      <c r="I83" s="10">
        <v>97712</v>
      </c>
      <c r="J83" s="10">
        <v>97712</v>
      </c>
      <c r="K83" s="10">
        <v>16925</v>
      </c>
      <c r="L83" s="10">
        <v>80787</v>
      </c>
      <c r="M83" s="10">
        <f>Table1[[#This Row],[Apportionment Amount Paid from  PCA 25660]]+Table1[[#This Row],[Apportionment Amount Paid from  PCA 25691]]</f>
        <v>97712</v>
      </c>
      <c r="N83" s="10">
        <f>Table1[[#This Row],[Total Amount of State Match Funding '[$1.00 Per $1.00 Withheld']]]-Table1[[#This Row],[Total Apportionment ]]</f>
        <v>0</v>
      </c>
    </row>
    <row r="84" spans="1:14" x14ac:dyDescent="0.2">
      <c r="A84" s="2" t="s">
        <v>201</v>
      </c>
      <c r="B84" s="2" t="s">
        <v>202</v>
      </c>
      <c r="C84" s="19" t="s">
        <v>203</v>
      </c>
      <c r="D84" s="19" t="s">
        <v>927</v>
      </c>
      <c r="E84" s="19" t="s">
        <v>25</v>
      </c>
      <c r="F84" s="19" t="s">
        <v>927</v>
      </c>
      <c r="G84" s="2" t="s">
        <v>204</v>
      </c>
      <c r="H84" s="19" t="s">
        <v>851</v>
      </c>
      <c r="I84" s="10">
        <v>27056</v>
      </c>
      <c r="J84" s="10">
        <v>27056</v>
      </c>
      <c r="K84" s="10">
        <v>4687</v>
      </c>
      <c r="L84" s="10">
        <v>22369</v>
      </c>
      <c r="M84" s="10">
        <f>Table1[[#This Row],[Apportionment Amount Paid from  PCA 25660]]+Table1[[#This Row],[Apportionment Amount Paid from  PCA 25691]]</f>
        <v>27056</v>
      </c>
      <c r="N84" s="10">
        <f>Table1[[#This Row],[Total Amount of State Match Funding '[$1.00 Per $1.00 Withheld']]]-Table1[[#This Row],[Total Apportionment ]]</f>
        <v>0</v>
      </c>
    </row>
    <row r="85" spans="1:14" x14ac:dyDescent="0.2">
      <c r="A85" s="2" t="s">
        <v>201</v>
      </c>
      <c r="B85" s="2" t="s">
        <v>205</v>
      </c>
      <c r="C85" s="19" t="s">
        <v>203</v>
      </c>
      <c r="D85" s="19" t="s">
        <v>928</v>
      </c>
      <c r="E85" s="19" t="s">
        <v>25</v>
      </c>
      <c r="F85" s="19" t="s">
        <v>928</v>
      </c>
      <c r="G85" s="2" t="s">
        <v>206</v>
      </c>
      <c r="H85" s="19" t="s">
        <v>850</v>
      </c>
      <c r="I85" s="10">
        <v>40875</v>
      </c>
      <c r="J85" s="10">
        <v>40875</v>
      </c>
      <c r="K85" s="10">
        <v>7080</v>
      </c>
      <c r="L85" s="10">
        <v>33795</v>
      </c>
      <c r="M85" s="10">
        <f>Table1[[#This Row],[Apportionment Amount Paid from  PCA 25660]]+Table1[[#This Row],[Apportionment Amount Paid from  PCA 25691]]</f>
        <v>40875</v>
      </c>
      <c r="N85" s="10">
        <f>Table1[[#This Row],[Total Amount of State Match Funding '[$1.00 Per $1.00 Withheld']]]-Table1[[#This Row],[Total Apportionment ]]</f>
        <v>0</v>
      </c>
    </row>
    <row r="86" spans="1:14" x14ac:dyDescent="0.2">
      <c r="A86" s="2" t="s">
        <v>201</v>
      </c>
      <c r="B86" s="2" t="s">
        <v>207</v>
      </c>
      <c r="C86" s="19" t="s">
        <v>203</v>
      </c>
      <c r="D86" s="19" t="s">
        <v>929</v>
      </c>
      <c r="E86" s="19" t="s">
        <v>25</v>
      </c>
      <c r="F86" s="19" t="s">
        <v>929</v>
      </c>
      <c r="G86" s="2" t="s">
        <v>208</v>
      </c>
      <c r="H86" s="19" t="s">
        <v>850</v>
      </c>
      <c r="I86" s="10">
        <v>106771</v>
      </c>
      <c r="J86" s="10">
        <v>106771</v>
      </c>
      <c r="K86" s="10">
        <v>18495</v>
      </c>
      <c r="L86" s="10">
        <v>88276</v>
      </c>
      <c r="M86" s="10">
        <f>Table1[[#This Row],[Apportionment Amount Paid from  PCA 25660]]+Table1[[#This Row],[Apportionment Amount Paid from  PCA 25691]]</f>
        <v>106771</v>
      </c>
      <c r="N86" s="10">
        <f>Table1[[#This Row],[Total Amount of State Match Funding '[$1.00 Per $1.00 Withheld']]]-Table1[[#This Row],[Total Apportionment ]]</f>
        <v>0</v>
      </c>
    </row>
    <row r="87" spans="1:14" x14ac:dyDescent="0.2">
      <c r="A87" s="2" t="s">
        <v>201</v>
      </c>
      <c r="B87" s="2" t="s">
        <v>209</v>
      </c>
      <c r="C87" s="19" t="s">
        <v>203</v>
      </c>
      <c r="D87" s="19" t="s">
        <v>930</v>
      </c>
      <c r="E87" s="19" t="s">
        <v>25</v>
      </c>
      <c r="F87" s="19" t="s">
        <v>930</v>
      </c>
      <c r="G87" s="2" t="s">
        <v>210</v>
      </c>
      <c r="H87" s="19" t="s">
        <v>850</v>
      </c>
      <c r="I87" s="10">
        <v>30074</v>
      </c>
      <c r="J87" s="10">
        <v>30074</v>
      </c>
      <c r="K87" s="10">
        <v>5209</v>
      </c>
      <c r="L87" s="10">
        <v>24865</v>
      </c>
      <c r="M87" s="10">
        <f>Table1[[#This Row],[Apportionment Amount Paid from  PCA 25660]]+Table1[[#This Row],[Apportionment Amount Paid from  PCA 25691]]</f>
        <v>30074</v>
      </c>
      <c r="N87" s="10">
        <f>Table1[[#This Row],[Total Amount of State Match Funding '[$1.00 Per $1.00 Withheld']]]-Table1[[#This Row],[Total Apportionment ]]</f>
        <v>0</v>
      </c>
    </row>
    <row r="88" spans="1:14" x14ac:dyDescent="0.2">
      <c r="A88" s="2" t="s">
        <v>211</v>
      </c>
      <c r="B88" s="2" t="s">
        <v>212</v>
      </c>
      <c r="C88" s="19" t="s">
        <v>213</v>
      </c>
      <c r="D88" s="19" t="s">
        <v>931</v>
      </c>
      <c r="E88" s="19" t="s">
        <v>25</v>
      </c>
      <c r="F88" s="19" t="s">
        <v>931</v>
      </c>
      <c r="G88" s="2" t="s">
        <v>214</v>
      </c>
      <c r="H88" s="19" t="s">
        <v>850</v>
      </c>
      <c r="I88" s="10">
        <v>19816</v>
      </c>
      <c r="J88" s="10">
        <v>19816</v>
      </c>
      <c r="K88" s="10">
        <v>3432</v>
      </c>
      <c r="L88" s="10">
        <v>16384</v>
      </c>
      <c r="M88" s="10">
        <f>Table1[[#This Row],[Apportionment Amount Paid from  PCA 25660]]+Table1[[#This Row],[Apportionment Amount Paid from  PCA 25691]]</f>
        <v>19816</v>
      </c>
      <c r="N88" s="10">
        <f>Table1[[#This Row],[Total Amount of State Match Funding '[$1.00 Per $1.00 Withheld']]]-Table1[[#This Row],[Total Apportionment ]]</f>
        <v>0</v>
      </c>
    </row>
    <row r="89" spans="1:14" x14ac:dyDescent="0.2">
      <c r="A89" s="2" t="s">
        <v>211</v>
      </c>
      <c r="B89" s="2" t="s">
        <v>215</v>
      </c>
      <c r="C89" s="19" t="s">
        <v>213</v>
      </c>
      <c r="D89" s="19" t="s">
        <v>932</v>
      </c>
      <c r="E89" s="19" t="s">
        <v>25</v>
      </c>
      <c r="F89" s="19" t="s">
        <v>932</v>
      </c>
      <c r="G89" s="2" t="s">
        <v>216</v>
      </c>
      <c r="H89" s="19" t="s">
        <v>850</v>
      </c>
      <c r="I89" s="10">
        <v>8600</v>
      </c>
      <c r="J89" s="10">
        <v>8600</v>
      </c>
      <c r="K89" s="10">
        <v>1490</v>
      </c>
      <c r="L89" s="10">
        <v>7110</v>
      </c>
      <c r="M89" s="10">
        <f>Table1[[#This Row],[Apportionment Amount Paid from  PCA 25660]]+Table1[[#This Row],[Apportionment Amount Paid from  PCA 25691]]</f>
        <v>8600</v>
      </c>
      <c r="N89" s="10">
        <f>Table1[[#This Row],[Total Amount of State Match Funding '[$1.00 Per $1.00 Withheld']]]-Table1[[#This Row],[Total Apportionment ]]</f>
        <v>0</v>
      </c>
    </row>
    <row r="90" spans="1:14" x14ac:dyDescent="0.2">
      <c r="A90" s="2" t="s">
        <v>217</v>
      </c>
      <c r="B90" s="2" t="s">
        <v>218</v>
      </c>
      <c r="C90" s="19" t="s">
        <v>219</v>
      </c>
      <c r="D90" s="19" t="s">
        <v>933</v>
      </c>
      <c r="E90" s="19" t="s">
        <v>25</v>
      </c>
      <c r="F90" s="19" t="s">
        <v>933</v>
      </c>
      <c r="G90" s="2" t="s">
        <v>220</v>
      </c>
      <c r="H90" s="19" t="s">
        <v>851</v>
      </c>
      <c r="I90" s="10">
        <v>11400</v>
      </c>
      <c r="J90" s="10">
        <v>11400</v>
      </c>
      <c r="K90" s="10">
        <v>1975</v>
      </c>
      <c r="L90" s="10">
        <v>9425</v>
      </c>
      <c r="M90" s="10">
        <f>Table1[[#This Row],[Apportionment Amount Paid from  PCA 25660]]+Table1[[#This Row],[Apportionment Amount Paid from  PCA 25691]]</f>
        <v>11400</v>
      </c>
      <c r="N90" s="10">
        <f>Table1[[#This Row],[Total Amount of State Match Funding '[$1.00 Per $1.00 Withheld']]]-Table1[[#This Row],[Total Apportionment ]]</f>
        <v>0</v>
      </c>
    </row>
    <row r="91" spans="1:14" x14ac:dyDescent="0.2">
      <c r="A91" s="2" t="s">
        <v>217</v>
      </c>
      <c r="B91" s="2" t="s">
        <v>221</v>
      </c>
      <c r="C91" s="19" t="s">
        <v>219</v>
      </c>
      <c r="D91" s="19" t="s">
        <v>934</v>
      </c>
      <c r="E91" s="19" t="s">
        <v>25</v>
      </c>
      <c r="F91" s="19" t="s">
        <v>934</v>
      </c>
      <c r="G91" s="2" t="s">
        <v>222</v>
      </c>
      <c r="H91" s="19" t="s">
        <v>850</v>
      </c>
      <c r="I91" s="10">
        <v>434916</v>
      </c>
      <c r="J91" s="10">
        <v>434916</v>
      </c>
      <c r="K91" s="10">
        <v>75335</v>
      </c>
      <c r="L91" s="10">
        <v>359581</v>
      </c>
      <c r="M91" s="10">
        <f>Table1[[#This Row],[Apportionment Amount Paid from  PCA 25660]]+Table1[[#This Row],[Apportionment Amount Paid from  PCA 25691]]</f>
        <v>434916</v>
      </c>
      <c r="N91" s="10">
        <f>Table1[[#This Row],[Total Amount of State Match Funding '[$1.00 Per $1.00 Withheld']]]-Table1[[#This Row],[Total Apportionment ]]</f>
        <v>0</v>
      </c>
    </row>
    <row r="92" spans="1:14" x14ac:dyDescent="0.2">
      <c r="A92" s="2" t="s">
        <v>217</v>
      </c>
      <c r="B92" s="2" t="s">
        <v>223</v>
      </c>
      <c r="C92" s="19" t="s">
        <v>219</v>
      </c>
      <c r="D92" s="19" t="s">
        <v>935</v>
      </c>
      <c r="E92" s="19" t="s">
        <v>25</v>
      </c>
      <c r="F92" s="19" t="s">
        <v>935</v>
      </c>
      <c r="G92" s="2" t="s">
        <v>224</v>
      </c>
      <c r="H92" s="19" t="s">
        <v>850</v>
      </c>
      <c r="I92" s="10">
        <v>356677</v>
      </c>
      <c r="J92" s="10">
        <v>356677</v>
      </c>
      <c r="K92" s="10">
        <v>61782</v>
      </c>
      <c r="L92" s="10">
        <v>294895</v>
      </c>
      <c r="M92" s="10">
        <f>Table1[[#This Row],[Apportionment Amount Paid from  PCA 25660]]+Table1[[#This Row],[Apportionment Amount Paid from  PCA 25691]]</f>
        <v>356677</v>
      </c>
      <c r="N92" s="10">
        <f>Table1[[#This Row],[Total Amount of State Match Funding '[$1.00 Per $1.00 Withheld']]]-Table1[[#This Row],[Total Apportionment ]]</f>
        <v>0</v>
      </c>
    </row>
    <row r="93" spans="1:14" x14ac:dyDescent="0.2">
      <c r="A93" s="2" t="s">
        <v>217</v>
      </c>
      <c r="B93" s="2" t="s">
        <v>225</v>
      </c>
      <c r="C93" s="19" t="s">
        <v>219</v>
      </c>
      <c r="D93" s="19" t="s">
        <v>936</v>
      </c>
      <c r="E93" s="19" t="s">
        <v>25</v>
      </c>
      <c r="F93" s="19" t="s">
        <v>936</v>
      </c>
      <c r="G93" s="2" t="s">
        <v>226</v>
      </c>
      <c r="H93" s="19" t="s">
        <v>850</v>
      </c>
      <c r="I93" s="10">
        <v>742963</v>
      </c>
      <c r="J93" s="10">
        <v>742963</v>
      </c>
      <c r="K93" s="10">
        <v>128694</v>
      </c>
      <c r="L93" s="10">
        <v>614269</v>
      </c>
      <c r="M93" s="10">
        <f>Table1[[#This Row],[Apportionment Amount Paid from  PCA 25660]]+Table1[[#This Row],[Apportionment Amount Paid from  PCA 25691]]</f>
        <v>742963</v>
      </c>
      <c r="N93" s="10">
        <f>Table1[[#This Row],[Total Amount of State Match Funding '[$1.00 Per $1.00 Withheld']]]-Table1[[#This Row],[Total Apportionment ]]</f>
        <v>0</v>
      </c>
    </row>
    <row r="94" spans="1:14" x14ac:dyDescent="0.2">
      <c r="A94" s="2" t="s">
        <v>217</v>
      </c>
      <c r="B94" s="2" t="s">
        <v>227</v>
      </c>
      <c r="C94" s="19" t="s">
        <v>219</v>
      </c>
      <c r="D94" s="19" t="s">
        <v>937</v>
      </c>
      <c r="E94" s="19" t="s">
        <v>25</v>
      </c>
      <c r="F94" s="19" t="s">
        <v>937</v>
      </c>
      <c r="G94" s="2" t="s">
        <v>228</v>
      </c>
      <c r="H94" s="19" t="s">
        <v>850</v>
      </c>
      <c r="I94" s="10">
        <v>126255</v>
      </c>
      <c r="J94" s="10">
        <v>126255</v>
      </c>
      <c r="K94" s="10">
        <v>21869</v>
      </c>
      <c r="L94" s="10">
        <v>104386</v>
      </c>
      <c r="M94" s="10">
        <f>Table1[[#This Row],[Apportionment Amount Paid from  PCA 25660]]+Table1[[#This Row],[Apportionment Amount Paid from  PCA 25691]]</f>
        <v>126255</v>
      </c>
      <c r="N94" s="10">
        <f>Table1[[#This Row],[Total Amount of State Match Funding '[$1.00 Per $1.00 Withheld']]]-Table1[[#This Row],[Total Apportionment ]]</f>
        <v>0</v>
      </c>
    </row>
    <row r="95" spans="1:14" x14ac:dyDescent="0.2">
      <c r="A95" s="2" t="s">
        <v>217</v>
      </c>
      <c r="B95" s="2" t="s">
        <v>229</v>
      </c>
      <c r="C95" s="19" t="s">
        <v>219</v>
      </c>
      <c r="D95" s="19" t="s">
        <v>938</v>
      </c>
      <c r="E95" s="19" t="s">
        <v>25</v>
      </c>
      <c r="F95" s="19" t="s">
        <v>938</v>
      </c>
      <c r="G95" s="2" t="s">
        <v>230</v>
      </c>
      <c r="H95" s="19" t="s">
        <v>850</v>
      </c>
      <c r="I95" s="10">
        <v>272838</v>
      </c>
      <c r="J95" s="10">
        <v>272838</v>
      </c>
      <c r="K95" s="10">
        <v>47260</v>
      </c>
      <c r="L95" s="10">
        <v>225578</v>
      </c>
      <c r="M95" s="10">
        <f>Table1[[#This Row],[Apportionment Amount Paid from  PCA 25660]]+Table1[[#This Row],[Apportionment Amount Paid from  PCA 25691]]</f>
        <v>272838</v>
      </c>
      <c r="N95" s="10">
        <f>Table1[[#This Row],[Total Amount of State Match Funding '[$1.00 Per $1.00 Withheld']]]-Table1[[#This Row],[Total Apportionment ]]</f>
        <v>0</v>
      </c>
    </row>
    <row r="96" spans="1:14" x14ac:dyDescent="0.2">
      <c r="A96" s="2" t="s">
        <v>217</v>
      </c>
      <c r="B96" s="2" t="s">
        <v>231</v>
      </c>
      <c r="C96" s="19" t="s">
        <v>219</v>
      </c>
      <c r="D96" s="19" t="s">
        <v>939</v>
      </c>
      <c r="E96" s="19" t="s">
        <v>25</v>
      </c>
      <c r="F96" s="19" t="s">
        <v>939</v>
      </c>
      <c r="G96" s="2" t="s">
        <v>232</v>
      </c>
      <c r="H96" s="19" t="s">
        <v>850</v>
      </c>
      <c r="I96" s="10">
        <v>99390</v>
      </c>
      <c r="J96" s="10">
        <v>99390</v>
      </c>
      <c r="K96" s="10">
        <v>17216</v>
      </c>
      <c r="L96" s="10">
        <v>82174</v>
      </c>
      <c r="M96" s="10">
        <f>Table1[[#This Row],[Apportionment Amount Paid from  PCA 25660]]+Table1[[#This Row],[Apportionment Amount Paid from  PCA 25691]]</f>
        <v>99390</v>
      </c>
      <c r="N96" s="10">
        <f>Table1[[#This Row],[Total Amount of State Match Funding '[$1.00 Per $1.00 Withheld']]]-Table1[[#This Row],[Total Apportionment ]]</f>
        <v>0</v>
      </c>
    </row>
    <row r="97" spans="1:14" x14ac:dyDescent="0.2">
      <c r="A97" s="2" t="s">
        <v>217</v>
      </c>
      <c r="B97" s="2" t="s">
        <v>233</v>
      </c>
      <c r="C97" s="19" t="s">
        <v>219</v>
      </c>
      <c r="D97" s="19" t="s">
        <v>940</v>
      </c>
      <c r="E97" s="19" t="s">
        <v>25</v>
      </c>
      <c r="F97" s="19" t="s">
        <v>940</v>
      </c>
      <c r="G97" s="2" t="s">
        <v>234</v>
      </c>
      <c r="H97" s="19" t="s">
        <v>850</v>
      </c>
      <c r="I97" s="10">
        <v>520836</v>
      </c>
      <c r="J97" s="10">
        <v>520836</v>
      </c>
      <c r="K97" s="10">
        <v>90218</v>
      </c>
      <c r="L97" s="10">
        <v>430618</v>
      </c>
      <c r="M97" s="10">
        <f>Table1[[#This Row],[Apportionment Amount Paid from  PCA 25660]]+Table1[[#This Row],[Apportionment Amount Paid from  PCA 25691]]</f>
        <v>520836</v>
      </c>
      <c r="N97" s="10">
        <f>Table1[[#This Row],[Total Amount of State Match Funding '[$1.00 Per $1.00 Withheld']]]-Table1[[#This Row],[Total Apportionment ]]</f>
        <v>0</v>
      </c>
    </row>
    <row r="98" spans="1:14" x14ac:dyDescent="0.2">
      <c r="A98" s="2" t="s">
        <v>217</v>
      </c>
      <c r="B98" s="2" t="s">
        <v>235</v>
      </c>
      <c r="C98" s="19" t="s">
        <v>219</v>
      </c>
      <c r="D98" s="19" t="s">
        <v>941</v>
      </c>
      <c r="E98" s="19" t="s">
        <v>25</v>
      </c>
      <c r="F98" s="19" t="s">
        <v>941</v>
      </c>
      <c r="G98" s="2" t="s">
        <v>236</v>
      </c>
      <c r="H98" s="19" t="s">
        <v>850</v>
      </c>
      <c r="I98" s="10">
        <v>54835</v>
      </c>
      <c r="J98" s="10">
        <v>54835</v>
      </c>
      <c r="K98" s="10">
        <v>9498</v>
      </c>
      <c r="L98" s="10">
        <v>45337</v>
      </c>
      <c r="M98" s="10">
        <f>Table1[[#This Row],[Apportionment Amount Paid from  PCA 25660]]+Table1[[#This Row],[Apportionment Amount Paid from  PCA 25691]]</f>
        <v>54835</v>
      </c>
      <c r="N98" s="10">
        <f>Table1[[#This Row],[Total Amount of State Match Funding '[$1.00 Per $1.00 Withheld']]]-Table1[[#This Row],[Total Apportionment ]]</f>
        <v>0</v>
      </c>
    </row>
    <row r="99" spans="1:14" x14ac:dyDescent="0.2">
      <c r="A99" s="2" t="s">
        <v>217</v>
      </c>
      <c r="B99" s="2" t="s">
        <v>237</v>
      </c>
      <c r="C99" s="19" t="s">
        <v>219</v>
      </c>
      <c r="D99" s="19" t="s">
        <v>942</v>
      </c>
      <c r="E99" s="19" t="s">
        <v>25</v>
      </c>
      <c r="F99" s="19" t="s">
        <v>942</v>
      </c>
      <c r="G99" s="2" t="s">
        <v>238</v>
      </c>
      <c r="H99" s="19" t="s">
        <v>850</v>
      </c>
      <c r="I99" s="10">
        <v>167317</v>
      </c>
      <c r="J99" s="10">
        <v>167317</v>
      </c>
      <c r="K99" s="10">
        <v>28982</v>
      </c>
      <c r="L99" s="10">
        <v>138335</v>
      </c>
      <c r="M99" s="10">
        <f>Table1[[#This Row],[Apportionment Amount Paid from  PCA 25660]]+Table1[[#This Row],[Apportionment Amount Paid from  PCA 25691]]</f>
        <v>167317</v>
      </c>
      <c r="N99" s="10">
        <f>Table1[[#This Row],[Total Amount of State Match Funding '[$1.00 Per $1.00 Withheld']]]-Table1[[#This Row],[Total Apportionment ]]</f>
        <v>0</v>
      </c>
    </row>
    <row r="100" spans="1:14" x14ac:dyDescent="0.2">
      <c r="A100" s="2" t="s">
        <v>217</v>
      </c>
      <c r="B100" s="2" t="s">
        <v>239</v>
      </c>
      <c r="C100" s="19" t="s">
        <v>219</v>
      </c>
      <c r="D100" s="19" t="s">
        <v>943</v>
      </c>
      <c r="E100" s="19" t="s">
        <v>25</v>
      </c>
      <c r="F100" s="19" t="s">
        <v>943</v>
      </c>
      <c r="G100" s="2" t="s">
        <v>240</v>
      </c>
      <c r="H100" s="19" t="s">
        <v>850</v>
      </c>
      <c r="I100" s="10">
        <v>237989</v>
      </c>
      <c r="J100" s="10">
        <v>237989</v>
      </c>
      <c r="K100" s="10">
        <v>41224</v>
      </c>
      <c r="L100" s="10">
        <v>196765</v>
      </c>
      <c r="M100" s="10">
        <f>Table1[[#This Row],[Apportionment Amount Paid from  PCA 25660]]+Table1[[#This Row],[Apportionment Amount Paid from  PCA 25691]]</f>
        <v>237989</v>
      </c>
      <c r="N100" s="10">
        <f>Table1[[#This Row],[Total Amount of State Match Funding '[$1.00 Per $1.00 Withheld']]]-Table1[[#This Row],[Total Apportionment ]]</f>
        <v>0</v>
      </c>
    </row>
    <row r="101" spans="1:14" x14ac:dyDescent="0.2">
      <c r="A101" s="2" t="s">
        <v>217</v>
      </c>
      <c r="B101" s="2" t="s">
        <v>241</v>
      </c>
      <c r="C101" s="19" t="s">
        <v>219</v>
      </c>
      <c r="D101" s="19" t="s">
        <v>944</v>
      </c>
      <c r="E101" s="19" t="s">
        <v>25</v>
      </c>
      <c r="F101" s="19" t="s">
        <v>944</v>
      </c>
      <c r="G101" s="2" t="s">
        <v>242</v>
      </c>
      <c r="H101" s="19" t="s">
        <v>850</v>
      </c>
      <c r="I101" s="10">
        <v>277581</v>
      </c>
      <c r="J101" s="10">
        <v>277581</v>
      </c>
      <c r="K101" s="10">
        <v>48082</v>
      </c>
      <c r="L101" s="10">
        <v>229499</v>
      </c>
      <c r="M101" s="10">
        <f>Table1[[#This Row],[Apportionment Amount Paid from  PCA 25660]]+Table1[[#This Row],[Apportionment Amount Paid from  PCA 25691]]</f>
        <v>277581</v>
      </c>
      <c r="N101" s="10">
        <f>Table1[[#This Row],[Total Amount of State Match Funding '[$1.00 Per $1.00 Withheld']]]-Table1[[#This Row],[Total Apportionment ]]</f>
        <v>0</v>
      </c>
    </row>
    <row r="102" spans="1:14" x14ac:dyDescent="0.2">
      <c r="A102" s="2" t="s">
        <v>217</v>
      </c>
      <c r="B102" s="2" t="s">
        <v>243</v>
      </c>
      <c r="C102" s="19" t="s">
        <v>219</v>
      </c>
      <c r="D102" s="19" t="s">
        <v>945</v>
      </c>
      <c r="E102" s="19" t="s">
        <v>25</v>
      </c>
      <c r="F102" s="19" t="s">
        <v>945</v>
      </c>
      <c r="G102" s="2" t="s">
        <v>244</v>
      </c>
      <c r="H102" s="19" t="s">
        <v>850</v>
      </c>
      <c r="I102" s="10">
        <v>82950</v>
      </c>
      <c r="J102" s="10">
        <v>82950</v>
      </c>
      <c r="K102" s="10">
        <v>14368</v>
      </c>
      <c r="L102" s="10">
        <v>68582</v>
      </c>
      <c r="M102" s="10">
        <f>Table1[[#This Row],[Apportionment Amount Paid from  PCA 25660]]+Table1[[#This Row],[Apportionment Amount Paid from  PCA 25691]]</f>
        <v>82950</v>
      </c>
      <c r="N102" s="10">
        <f>Table1[[#This Row],[Total Amount of State Match Funding '[$1.00 Per $1.00 Withheld']]]-Table1[[#This Row],[Total Apportionment ]]</f>
        <v>0</v>
      </c>
    </row>
    <row r="103" spans="1:14" x14ac:dyDescent="0.2">
      <c r="A103" s="2" t="s">
        <v>217</v>
      </c>
      <c r="B103" s="2" t="s">
        <v>245</v>
      </c>
      <c r="C103" s="19" t="s">
        <v>219</v>
      </c>
      <c r="D103" s="19" t="s">
        <v>946</v>
      </c>
      <c r="E103" s="19" t="s">
        <v>25</v>
      </c>
      <c r="F103" s="19" t="s">
        <v>946</v>
      </c>
      <c r="G103" s="2" t="s">
        <v>246</v>
      </c>
      <c r="H103" s="19" t="s">
        <v>850</v>
      </c>
      <c r="I103" s="10">
        <v>89827</v>
      </c>
      <c r="J103" s="10">
        <v>89827</v>
      </c>
      <c r="K103" s="10">
        <v>15560</v>
      </c>
      <c r="L103" s="10">
        <v>74267</v>
      </c>
      <c r="M103" s="10">
        <f>Table1[[#This Row],[Apportionment Amount Paid from  PCA 25660]]+Table1[[#This Row],[Apportionment Amount Paid from  PCA 25691]]</f>
        <v>89827</v>
      </c>
      <c r="N103" s="10">
        <f>Table1[[#This Row],[Total Amount of State Match Funding '[$1.00 Per $1.00 Withheld']]]-Table1[[#This Row],[Total Apportionment ]]</f>
        <v>0</v>
      </c>
    </row>
    <row r="104" spans="1:14" x14ac:dyDescent="0.2">
      <c r="A104" s="2" t="s">
        <v>217</v>
      </c>
      <c r="B104" s="2" t="s">
        <v>247</v>
      </c>
      <c r="C104" s="19" t="s">
        <v>219</v>
      </c>
      <c r="D104" s="19" t="s">
        <v>947</v>
      </c>
      <c r="E104" s="19" t="s">
        <v>25</v>
      </c>
      <c r="F104" s="19" t="s">
        <v>947</v>
      </c>
      <c r="G104" s="2" t="s">
        <v>248</v>
      </c>
      <c r="H104" s="19" t="s">
        <v>850</v>
      </c>
      <c r="I104" s="10">
        <v>404454</v>
      </c>
      <c r="J104" s="10">
        <v>404454</v>
      </c>
      <c r="K104" s="10">
        <v>70058</v>
      </c>
      <c r="L104" s="10">
        <v>334396</v>
      </c>
      <c r="M104" s="10">
        <f>Table1[[#This Row],[Apportionment Amount Paid from  PCA 25660]]+Table1[[#This Row],[Apportionment Amount Paid from  PCA 25691]]</f>
        <v>404454</v>
      </c>
      <c r="N104" s="10">
        <f>Table1[[#This Row],[Total Amount of State Match Funding '[$1.00 Per $1.00 Withheld']]]-Table1[[#This Row],[Total Apportionment ]]</f>
        <v>0</v>
      </c>
    </row>
    <row r="105" spans="1:14" x14ac:dyDescent="0.2">
      <c r="A105" s="2" t="s">
        <v>217</v>
      </c>
      <c r="B105" s="2" t="s">
        <v>249</v>
      </c>
      <c r="C105" s="19" t="s">
        <v>219</v>
      </c>
      <c r="D105" s="19" t="s">
        <v>948</v>
      </c>
      <c r="E105" s="19" t="s">
        <v>25</v>
      </c>
      <c r="F105" s="19" t="s">
        <v>948</v>
      </c>
      <c r="G105" s="2" t="s">
        <v>250</v>
      </c>
      <c r="H105" s="19" t="s">
        <v>850</v>
      </c>
      <c r="I105" s="10">
        <v>260051</v>
      </c>
      <c r="J105" s="10">
        <v>260051</v>
      </c>
      <c r="K105" s="10">
        <v>45045</v>
      </c>
      <c r="L105" s="10">
        <v>215006</v>
      </c>
      <c r="M105" s="10">
        <f>Table1[[#This Row],[Apportionment Amount Paid from  PCA 25660]]+Table1[[#This Row],[Apportionment Amount Paid from  PCA 25691]]</f>
        <v>260051</v>
      </c>
      <c r="N105" s="10">
        <f>Table1[[#This Row],[Total Amount of State Match Funding '[$1.00 Per $1.00 Withheld']]]-Table1[[#This Row],[Total Apportionment ]]</f>
        <v>0</v>
      </c>
    </row>
    <row r="106" spans="1:14" x14ac:dyDescent="0.2">
      <c r="A106" s="2" t="s">
        <v>217</v>
      </c>
      <c r="B106" s="2" t="s">
        <v>251</v>
      </c>
      <c r="C106" s="19" t="s">
        <v>219</v>
      </c>
      <c r="D106" s="19" t="s">
        <v>949</v>
      </c>
      <c r="E106" s="19" t="s">
        <v>25</v>
      </c>
      <c r="F106" s="19" t="s">
        <v>949</v>
      </c>
      <c r="G106" s="2" t="s">
        <v>252</v>
      </c>
      <c r="H106" s="19" t="s">
        <v>850</v>
      </c>
      <c r="I106" s="10">
        <v>250116</v>
      </c>
      <c r="J106" s="10">
        <v>250116</v>
      </c>
      <c r="K106" s="10">
        <v>43324</v>
      </c>
      <c r="L106" s="10">
        <v>206792</v>
      </c>
      <c r="M106" s="10">
        <f>Table1[[#This Row],[Apportionment Amount Paid from  PCA 25660]]+Table1[[#This Row],[Apportionment Amount Paid from  PCA 25691]]</f>
        <v>250116</v>
      </c>
      <c r="N106" s="10">
        <f>Table1[[#This Row],[Total Amount of State Match Funding '[$1.00 Per $1.00 Withheld']]]-Table1[[#This Row],[Total Apportionment ]]</f>
        <v>0</v>
      </c>
    </row>
    <row r="107" spans="1:14" x14ac:dyDescent="0.2">
      <c r="A107" s="2" t="s">
        <v>217</v>
      </c>
      <c r="B107" s="2" t="s">
        <v>253</v>
      </c>
      <c r="C107" s="19" t="s">
        <v>219</v>
      </c>
      <c r="D107" s="19" t="s">
        <v>950</v>
      </c>
      <c r="E107" s="19" t="s">
        <v>25</v>
      </c>
      <c r="F107" s="19" t="s">
        <v>950</v>
      </c>
      <c r="G107" s="2" t="s">
        <v>254</v>
      </c>
      <c r="H107" s="19" t="s">
        <v>850</v>
      </c>
      <c r="I107" s="10">
        <v>349824</v>
      </c>
      <c r="J107" s="10">
        <v>349824</v>
      </c>
      <c r="K107" s="10">
        <v>60595</v>
      </c>
      <c r="L107" s="10">
        <v>289229</v>
      </c>
      <c r="M107" s="10">
        <f>Table1[[#This Row],[Apportionment Amount Paid from  PCA 25660]]+Table1[[#This Row],[Apportionment Amount Paid from  PCA 25691]]</f>
        <v>349824</v>
      </c>
      <c r="N107" s="10">
        <f>Table1[[#This Row],[Total Amount of State Match Funding '[$1.00 Per $1.00 Withheld']]]-Table1[[#This Row],[Total Apportionment ]]</f>
        <v>0</v>
      </c>
    </row>
    <row r="108" spans="1:14" x14ac:dyDescent="0.2">
      <c r="A108" s="2" t="s">
        <v>217</v>
      </c>
      <c r="B108" s="2" t="s">
        <v>255</v>
      </c>
      <c r="C108" s="19" t="s">
        <v>219</v>
      </c>
      <c r="D108" s="19" t="s">
        <v>951</v>
      </c>
      <c r="E108" s="19" t="s">
        <v>25</v>
      </c>
      <c r="F108" s="19" t="s">
        <v>951</v>
      </c>
      <c r="G108" s="2" t="s">
        <v>256</v>
      </c>
      <c r="H108" s="19" t="s">
        <v>850</v>
      </c>
      <c r="I108" s="10">
        <v>842346</v>
      </c>
      <c r="J108" s="10">
        <v>842346</v>
      </c>
      <c r="K108" s="10">
        <v>145908</v>
      </c>
      <c r="L108" s="10">
        <v>696438</v>
      </c>
      <c r="M108" s="10">
        <f>Table1[[#This Row],[Apportionment Amount Paid from  PCA 25660]]+Table1[[#This Row],[Apportionment Amount Paid from  PCA 25691]]</f>
        <v>842346</v>
      </c>
      <c r="N108" s="10">
        <f>Table1[[#This Row],[Total Amount of State Match Funding '[$1.00 Per $1.00 Withheld']]]-Table1[[#This Row],[Total Apportionment ]]</f>
        <v>0</v>
      </c>
    </row>
    <row r="109" spans="1:14" x14ac:dyDescent="0.2">
      <c r="A109" s="2" t="s">
        <v>217</v>
      </c>
      <c r="B109" s="2" t="s">
        <v>257</v>
      </c>
      <c r="C109" s="19" t="s">
        <v>219</v>
      </c>
      <c r="D109" s="19" t="s">
        <v>952</v>
      </c>
      <c r="E109" s="19" t="s">
        <v>25</v>
      </c>
      <c r="F109" s="19" t="s">
        <v>952</v>
      </c>
      <c r="G109" s="2" t="s">
        <v>258</v>
      </c>
      <c r="H109" s="19" t="s">
        <v>850</v>
      </c>
      <c r="I109" s="10">
        <v>633553</v>
      </c>
      <c r="J109" s="10">
        <v>633553</v>
      </c>
      <c r="K109" s="10">
        <v>109742</v>
      </c>
      <c r="L109" s="10">
        <v>523811</v>
      </c>
      <c r="M109" s="10">
        <f>Table1[[#This Row],[Apportionment Amount Paid from  PCA 25660]]+Table1[[#This Row],[Apportionment Amount Paid from  PCA 25691]]</f>
        <v>633553</v>
      </c>
      <c r="N109" s="10">
        <f>Table1[[#This Row],[Total Amount of State Match Funding '[$1.00 Per $1.00 Withheld']]]-Table1[[#This Row],[Total Apportionment ]]</f>
        <v>0</v>
      </c>
    </row>
    <row r="110" spans="1:14" x14ac:dyDescent="0.2">
      <c r="A110" s="2" t="s">
        <v>217</v>
      </c>
      <c r="B110" s="2" t="s">
        <v>259</v>
      </c>
      <c r="C110" s="19" t="s">
        <v>219</v>
      </c>
      <c r="D110" s="19" t="s">
        <v>953</v>
      </c>
      <c r="E110" s="19" t="s">
        <v>25</v>
      </c>
      <c r="F110" s="19" t="s">
        <v>953</v>
      </c>
      <c r="G110" s="2" t="s">
        <v>260</v>
      </c>
      <c r="H110" s="19" t="s">
        <v>850</v>
      </c>
      <c r="I110" s="10">
        <v>502200</v>
      </c>
      <c r="J110" s="10">
        <v>502200</v>
      </c>
      <c r="K110" s="10">
        <v>86989</v>
      </c>
      <c r="L110" s="10">
        <v>415211</v>
      </c>
      <c r="M110" s="10">
        <f>Table1[[#This Row],[Apportionment Amount Paid from  PCA 25660]]+Table1[[#This Row],[Apportionment Amount Paid from  PCA 25691]]</f>
        <v>502200</v>
      </c>
      <c r="N110" s="10">
        <f>Table1[[#This Row],[Total Amount of State Match Funding '[$1.00 Per $1.00 Withheld']]]-Table1[[#This Row],[Total Apportionment ]]</f>
        <v>0</v>
      </c>
    </row>
    <row r="111" spans="1:14" x14ac:dyDescent="0.2">
      <c r="A111" s="2" t="s">
        <v>217</v>
      </c>
      <c r="B111" s="2" t="s">
        <v>261</v>
      </c>
      <c r="C111" s="19" t="s">
        <v>219</v>
      </c>
      <c r="D111" s="19" t="s">
        <v>954</v>
      </c>
      <c r="E111" s="19" t="s">
        <v>25</v>
      </c>
      <c r="F111" s="19" t="s">
        <v>954</v>
      </c>
      <c r="G111" s="2" t="s">
        <v>262</v>
      </c>
      <c r="H111" s="19" t="s">
        <v>850</v>
      </c>
      <c r="I111" s="10">
        <v>313711</v>
      </c>
      <c r="J111" s="10">
        <v>313711</v>
      </c>
      <c r="K111" s="10">
        <v>54340</v>
      </c>
      <c r="L111" s="10">
        <v>259371</v>
      </c>
      <c r="M111" s="10">
        <f>Table1[[#This Row],[Apportionment Amount Paid from  PCA 25660]]+Table1[[#This Row],[Apportionment Amount Paid from  PCA 25691]]</f>
        <v>313711</v>
      </c>
      <c r="N111" s="10">
        <f>Table1[[#This Row],[Total Amount of State Match Funding '[$1.00 Per $1.00 Withheld']]]-Table1[[#This Row],[Total Apportionment ]]</f>
        <v>0</v>
      </c>
    </row>
    <row r="112" spans="1:14" x14ac:dyDescent="0.2">
      <c r="A112" s="2" t="s">
        <v>217</v>
      </c>
      <c r="B112" s="2" t="s">
        <v>263</v>
      </c>
      <c r="C112" s="19" t="s">
        <v>219</v>
      </c>
      <c r="D112" s="19" t="s">
        <v>955</v>
      </c>
      <c r="E112" s="19" t="s">
        <v>25</v>
      </c>
      <c r="F112" s="19" t="s">
        <v>955</v>
      </c>
      <c r="G112" s="2" t="s">
        <v>264</v>
      </c>
      <c r="H112" s="19" t="s">
        <v>850</v>
      </c>
      <c r="I112" s="10">
        <v>157612</v>
      </c>
      <c r="J112" s="10">
        <v>157612</v>
      </c>
      <c r="K112" s="10">
        <v>27301</v>
      </c>
      <c r="L112" s="10">
        <v>130311</v>
      </c>
      <c r="M112" s="10">
        <f>Table1[[#This Row],[Apportionment Amount Paid from  PCA 25660]]+Table1[[#This Row],[Apportionment Amount Paid from  PCA 25691]]</f>
        <v>157612</v>
      </c>
      <c r="N112" s="10">
        <f>Table1[[#This Row],[Total Amount of State Match Funding '[$1.00 Per $1.00 Withheld']]]-Table1[[#This Row],[Total Apportionment ]]</f>
        <v>0</v>
      </c>
    </row>
    <row r="113" spans="1:14" x14ac:dyDescent="0.2">
      <c r="A113" s="2" t="s">
        <v>217</v>
      </c>
      <c r="B113" s="2" t="s">
        <v>265</v>
      </c>
      <c r="C113" s="19" t="s">
        <v>219</v>
      </c>
      <c r="D113" s="19" t="s">
        <v>956</v>
      </c>
      <c r="E113" s="19" t="s">
        <v>25</v>
      </c>
      <c r="F113" s="19" t="s">
        <v>956</v>
      </c>
      <c r="G113" s="2" t="s">
        <v>266</v>
      </c>
      <c r="H113" s="19" t="s">
        <v>850</v>
      </c>
      <c r="I113" s="10">
        <v>18345547</v>
      </c>
      <c r="J113" s="10">
        <v>18345547</v>
      </c>
      <c r="K113" s="10">
        <v>3177756</v>
      </c>
      <c r="L113" s="10">
        <v>15167791</v>
      </c>
      <c r="M113" s="10">
        <f>Table1[[#This Row],[Apportionment Amount Paid from  PCA 25660]]+Table1[[#This Row],[Apportionment Amount Paid from  PCA 25691]]</f>
        <v>18345547</v>
      </c>
      <c r="N113" s="10">
        <f>Table1[[#This Row],[Total Amount of State Match Funding '[$1.00 Per $1.00 Withheld']]]-Table1[[#This Row],[Total Apportionment ]]</f>
        <v>0</v>
      </c>
    </row>
    <row r="114" spans="1:14" x14ac:dyDescent="0.2">
      <c r="A114" s="2" t="s">
        <v>217</v>
      </c>
      <c r="B114" s="2" t="s">
        <v>267</v>
      </c>
      <c r="C114" s="19" t="s">
        <v>219</v>
      </c>
      <c r="D114" s="19" t="s">
        <v>957</v>
      </c>
      <c r="E114" s="19" t="s">
        <v>25</v>
      </c>
      <c r="F114" s="19" t="s">
        <v>957</v>
      </c>
      <c r="G114" s="2" t="s">
        <v>268</v>
      </c>
      <c r="H114" s="19" t="s">
        <v>850</v>
      </c>
      <c r="I114" s="10">
        <v>89200</v>
      </c>
      <c r="J114" s="10">
        <v>89200</v>
      </c>
      <c r="K114" s="10">
        <v>15451</v>
      </c>
      <c r="L114" s="10">
        <v>73749</v>
      </c>
      <c r="M114" s="10">
        <f>Table1[[#This Row],[Apportionment Amount Paid from  PCA 25660]]+Table1[[#This Row],[Apportionment Amount Paid from  PCA 25691]]</f>
        <v>89200</v>
      </c>
      <c r="N114" s="10">
        <f>Table1[[#This Row],[Total Amount of State Match Funding '[$1.00 Per $1.00 Withheld']]]-Table1[[#This Row],[Total Apportionment ]]</f>
        <v>0</v>
      </c>
    </row>
    <row r="115" spans="1:14" x14ac:dyDescent="0.2">
      <c r="A115" s="2" t="s">
        <v>217</v>
      </c>
      <c r="B115" s="2" t="s">
        <v>269</v>
      </c>
      <c r="C115" s="19" t="s">
        <v>219</v>
      </c>
      <c r="D115" s="19" t="s">
        <v>958</v>
      </c>
      <c r="E115" s="19" t="s">
        <v>25</v>
      </c>
      <c r="F115" s="19" t="s">
        <v>958</v>
      </c>
      <c r="G115" s="2" t="s">
        <v>270</v>
      </c>
      <c r="H115" s="19" t="s">
        <v>850</v>
      </c>
      <c r="I115" s="10">
        <v>496450</v>
      </c>
      <c r="J115" s="10">
        <v>496450</v>
      </c>
      <c r="K115" s="10">
        <v>85993</v>
      </c>
      <c r="L115" s="10">
        <v>410457</v>
      </c>
      <c r="M115" s="10">
        <f>Table1[[#This Row],[Apportionment Amount Paid from  PCA 25660]]+Table1[[#This Row],[Apportionment Amount Paid from  PCA 25691]]</f>
        <v>496450</v>
      </c>
      <c r="N115" s="10">
        <f>Table1[[#This Row],[Total Amount of State Match Funding '[$1.00 Per $1.00 Withheld']]]-Table1[[#This Row],[Total Apportionment ]]</f>
        <v>0</v>
      </c>
    </row>
    <row r="116" spans="1:14" x14ac:dyDescent="0.2">
      <c r="A116" s="2" t="s">
        <v>217</v>
      </c>
      <c r="B116" s="2" t="s">
        <v>271</v>
      </c>
      <c r="C116" s="19" t="s">
        <v>219</v>
      </c>
      <c r="D116" s="19" t="s">
        <v>959</v>
      </c>
      <c r="E116" s="19" t="s">
        <v>25</v>
      </c>
      <c r="F116" s="19" t="s">
        <v>959</v>
      </c>
      <c r="G116" s="2" t="s">
        <v>272</v>
      </c>
      <c r="H116" s="19" t="s">
        <v>850</v>
      </c>
      <c r="I116" s="10">
        <v>173410</v>
      </c>
      <c r="J116" s="10">
        <v>173410</v>
      </c>
      <c r="K116" s="10">
        <v>30038</v>
      </c>
      <c r="L116" s="10">
        <v>143372</v>
      </c>
      <c r="M116" s="10">
        <f>Table1[[#This Row],[Apportionment Amount Paid from  PCA 25660]]+Table1[[#This Row],[Apportionment Amount Paid from  PCA 25691]]</f>
        <v>173410</v>
      </c>
      <c r="N116" s="10">
        <f>Table1[[#This Row],[Total Amount of State Match Funding '[$1.00 Per $1.00 Withheld']]]-Table1[[#This Row],[Total Apportionment ]]</f>
        <v>0</v>
      </c>
    </row>
    <row r="117" spans="1:14" x14ac:dyDescent="0.2">
      <c r="A117" s="2" t="s">
        <v>217</v>
      </c>
      <c r="B117" s="2" t="s">
        <v>273</v>
      </c>
      <c r="C117" s="19" t="s">
        <v>219</v>
      </c>
      <c r="D117" s="19" t="s">
        <v>960</v>
      </c>
      <c r="E117" s="19" t="s">
        <v>25</v>
      </c>
      <c r="F117" s="19" t="s">
        <v>960</v>
      </c>
      <c r="G117" s="2" t="s">
        <v>274</v>
      </c>
      <c r="H117" s="19" t="s">
        <v>850</v>
      </c>
      <c r="I117" s="10">
        <v>706042</v>
      </c>
      <c r="J117" s="10">
        <v>706042</v>
      </c>
      <c r="K117" s="10">
        <v>122298</v>
      </c>
      <c r="L117" s="10">
        <v>583744</v>
      </c>
      <c r="M117" s="10">
        <f>Table1[[#This Row],[Apportionment Amount Paid from  PCA 25660]]+Table1[[#This Row],[Apportionment Amount Paid from  PCA 25691]]</f>
        <v>706042</v>
      </c>
      <c r="N117" s="10">
        <f>Table1[[#This Row],[Total Amount of State Match Funding '[$1.00 Per $1.00 Withheld']]]-Table1[[#This Row],[Total Apportionment ]]</f>
        <v>0</v>
      </c>
    </row>
    <row r="118" spans="1:14" x14ac:dyDescent="0.2">
      <c r="A118" s="2" t="s">
        <v>217</v>
      </c>
      <c r="B118" s="2" t="s">
        <v>275</v>
      </c>
      <c r="C118" s="19" t="s">
        <v>219</v>
      </c>
      <c r="D118" s="19" t="s">
        <v>961</v>
      </c>
      <c r="E118" s="19" t="s">
        <v>25</v>
      </c>
      <c r="F118" s="19" t="s">
        <v>961</v>
      </c>
      <c r="G118" s="2" t="s">
        <v>276</v>
      </c>
      <c r="H118" s="19" t="s">
        <v>850</v>
      </c>
      <c r="I118" s="10">
        <v>737660</v>
      </c>
      <c r="J118" s="10">
        <v>737660</v>
      </c>
      <c r="K118" s="10">
        <v>127775</v>
      </c>
      <c r="L118" s="10">
        <v>609885</v>
      </c>
      <c r="M118" s="10">
        <f>Table1[[#This Row],[Apportionment Amount Paid from  PCA 25660]]+Table1[[#This Row],[Apportionment Amount Paid from  PCA 25691]]</f>
        <v>737660</v>
      </c>
      <c r="N118" s="10">
        <f>Table1[[#This Row],[Total Amount of State Match Funding '[$1.00 Per $1.00 Withheld']]]-Table1[[#This Row],[Total Apportionment ]]</f>
        <v>0</v>
      </c>
    </row>
    <row r="119" spans="1:14" x14ac:dyDescent="0.2">
      <c r="A119" s="2" t="s">
        <v>217</v>
      </c>
      <c r="B119" s="2" t="s">
        <v>277</v>
      </c>
      <c r="C119" s="19" t="s">
        <v>219</v>
      </c>
      <c r="D119" s="19" t="s">
        <v>962</v>
      </c>
      <c r="E119" s="19" t="s">
        <v>25</v>
      </c>
      <c r="F119" s="19" t="s">
        <v>962</v>
      </c>
      <c r="G119" s="2" t="s">
        <v>278</v>
      </c>
      <c r="H119" s="19" t="s">
        <v>850</v>
      </c>
      <c r="I119" s="10">
        <v>661945</v>
      </c>
      <c r="J119" s="10">
        <v>661945</v>
      </c>
      <c r="K119" s="10">
        <v>114660</v>
      </c>
      <c r="L119" s="10">
        <v>547285</v>
      </c>
      <c r="M119" s="10">
        <f>Table1[[#This Row],[Apportionment Amount Paid from  PCA 25660]]+Table1[[#This Row],[Apportionment Amount Paid from  PCA 25691]]</f>
        <v>661945</v>
      </c>
      <c r="N119" s="10">
        <f>Table1[[#This Row],[Total Amount of State Match Funding '[$1.00 Per $1.00 Withheld']]]-Table1[[#This Row],[Total Apportionment ]]</f>
        <v>0</v>
      </c>
    </row>
    <row r="120" spans="1:14" x14ac:dyDescent="0.2">
      <c r="A120" s="2" t="s">
        <v>217</v>
      </c>
      <c r="B120" s="2" t="s">
        <v>279</v>
      </c>
      <c r="C120" s="19" t="s">
        <v>219</v>
      </c>
      <c r="D120" s="19" t="s">
        <v>963</v>
      </c>
      <c r="E120" s="19" t="s">
        <v>25</v>
      </c>
      <c r="F120" s="19" t="s">
        <v>963</v>
      </c>
      <c r="G120" s="2" t="s">
        <v>280</v>
      </c>
      <c r="H120" s="19" t="s">
        <v>850</v>
      </c>
      <c r="I120" s="10">
        <v>527400</v>
      </c>
      <c r="J120" s="10">
        <v>527400</v>
      </c>
      <c r="K120" s="10">
        <v>91354</v>
      </c>
      <c r="L120" s="10">
        <v>436046</v>
      </c>
      <c r="M120" s="10">
        <f>Table1[[#This Row],[Apportionment Amount Paid from  PCA 25660]]+Table1[[#This Row],[Apportionment Amount Paid from  PCA 25691]]</f>
        <v>527400</v>
      </c>
      <c r="N120" s="10">
        <f>Table1[[#This Row],[Total Amount of State Match Funding '[$1.00 Per $1.00 Withheld']]]-Table1[[#This Row],[Total Apportionment ]]</f>
        <v>0</v>
      </c>
    </row>
    <row r="121" spans="1:14" x14ac:dyDescent="0.2">
      <c r="A121" s="2" t="s">
        <v>217</v>
      </c>
      <c r="B121" s="2" t="s">
        <v>281</v>
      </c>
      <c r="C121" s="19" t="s">
        <v>219</v>
      </c>
      <c r="D121" s="19" t="s">
        <v>964</v>
      </c>
      <c r="E121" s="19" t="s">
        <v>25</v>
      </c>
      <c r="F121" s="19" t="s">
        <v>964</v>
      </c>
      <c r="G121" s="2" t="s">
        <v>282</v>
      </c>
      <c r="H121" s="19" t="s">
        <v>850</v>
      </c>
      <c r="I121" s="10">
        <v>129886</v>
      </c>
      <c r="J121" s="10">
        <v>129886</v>
      </c>
      <c r="K121" s="10">
        <v>22498</v>
      </c>
      <c r="L121" s="10">
        <v>107388</v>
      </c>
      <c r="M121" s="10">
        <f>Table1[[#This Row],[Apportionment Amount Paid from  PCA 25660]]+Table1[[#This Row],[Apportionment Amount Paid from  PCA 25691]]</f>
        <v>129886</v>
      </c>
      <c r="N121" s="10">
        <f>Table1[[#This Row],[Total Amount of State Match Funding '[$1.00 Per $1.00 Withheld']]]-Table1[[#This Row],[Total Apportionment ]]</f>
        <v>0</v>
      </c>
    </row>
    <row r="122" spans="1:14" x14ac:dyDescent="0.2">
      <c r="A122" s="2" t="s">
        <v>217</v>
      </c>
      <c r="B122" s="2" t="s">
        <v>283</v>
      </c>
      <c r="C122" s="19" t="s">
        <v>219</v>
      </c>
      <c r="D122" s="19" t="s">
        <v>965</v>
      </c>
      <c r="E122" s="19" t="s">
        <v>25</v>
      </c>
      <c r="F122" s="19" t="s">
        <v>965</v>
      </c>
      <c r="G122" s="2" t="s">
        <v>284</v>
      </c>
      <c r="H122" s="19" t="s">
        <v>850</v>
      </c>
      <c r="I122" s="10">
        <v>577048</v>
      </c>
      <c r="J122" s="10">
        <v>577048</v>
      </c>
      <c r="K122" s="10">
        <v>99954</v>
      </c>
      <c r="L122" s="10">
        <v>477094</v>
      </c>
      <c r="M122" s="10">
        <f>Table1[[#This Row],[Apportionment Amount Paid from  PCA 25660]]+Table1[[#This Row],[Apportionment Amount Paid from  PCA 25691]]</f>
        <v>577048</v>
      </c>
      <c r="N122" s="10">
        <f>Table1[[#This Row],[Total Amount of State Match Funding '[$1.00 Per $1.00 Withheld']]]-Table1[[#This Row],[Total Apportionment ]]</f>
        <v>0</v>
      </c>
    </row>
    <row r="123" spans="1:14" x14ac:dyDescent="0.2">
      <c r="A123" s="2" t="s">
        <v>217</v>
      </c>
      <c r="B123" s="2" t="s">
        <v>285</v>
      </c>
      <c r="C123" s="19" t="s">
        <v>219</v>
      </c>
      <c r="D123" s="19" t="s">
        <v>966</v>
      </c>
      <c r="E123" s="19" t="s">
        <v>25</v>
      </c>
      <c r="F123" s="19" t="s">
        <v>966</v>
      </c>
      <c r="G123" s="2" t="s">
        <v>286</v>
      </c>
      <c r="H123" s="19" t="s">
        <v>850</v>
      </c>
      <c r="I123" s="10">
        <v>268235</v>
      </c>
      <c r="J123" s="10">
        <v>268235</v>
      </c>
      <c r="K123" s="10">
        <v>46463</v>
      </c>
      <c r="L123" s="10">
        <v>221772</v>
      </c>
      <c r="M123" s="10">
        <f>Table1[[#This Row],[Apportionment Amount Paid from  PCA 25660]]+Table1[[#This Row],[Apportionment Amount Paid from  PCA 25691]]</f>
        <v>268235</v>
      </c>
      <c r="N123" s="10">
        <f>Table1[[#This Row],[Total Amount of State Match Funding '[$1.00 Per $1.00 Withheld']]]-Table1[[#This Row],[Total Apportionment ]]</f>
        <v>0</v>
      </c>
    </row>
    <row r="124" spans="1:14" x14ac:dyDescent="0.2">
      <c r="A124" s="2" t="s">
        <v>217</v>
      </c>
      <c r="B124" s="2" t="s">
        <v>287</v>
      </c>
      <c r="C124" s="19" t="s">
        <v>219</v>
      </c>
      <c r="D124" s="19" t="s">
        <v>967</v>
      </c>
      <c r="E124" s="19" t="s">
        <v>25</v>
      </c>
      <c r="F124" s="19" t="s">
        <v>967</v>
      </c>
      <c r="G124" s="2" t="s">
        <v>288</v>
      </c>
      <c r="H124" s="19" t="s">
        <v>850</v>
      </c>
      <c r="I124" s="10">
        <v>147534</v>
      </c>
      <c r="J124" s="10">
        <v>147534</v>
      </c>
      <c r="K124" s="10">
        <v>25555</v>
      </c>
      <c r="L124" s="10">
        <v>121979</v>
      </c>
      <c r="M124" s="10">
        <f>Table1[[#This Row],[Apportionment Amount Paid from  PCA 25660]]+Table1[[#This Row],[Apportionment Amount Paid from  PCA 25691]]</f>
        <v>147534</v>
      </c>
      <c r="N124" s="10">
        <f>Table1[[#This Row],[Total Amount of State Match Funding '[$1.00 Per $1.00 Withheld']]]-Table1[[#This Row],[Total Apportionment ]]</f>
        <v>0</v>
      </c>
    </row>
    <row r="125" spans="1:14" x14ac:dyDescent="0.2">
      <c r="A125" s="2" t="s">
        <v>217</v>
      </c>
      <c r="B125" s="2" t="s">
        <v>289</v>
      </c>
      <c r="C125" s="19" t="s">
        <v>219</v>
      </c>
      <c r="D125" s="19" t="s">
        <v>968</v>
      </c>
      <c r="E125" s="19" t="s">
        <v>25</v>
      </c>
      <c r="F125" s="19" t="s">
        <v>968</v>
      </c>
      <c r="G125" s="2" t="s">
        <v>290</v>
      </c>
      <c r="H125" s="19" t="s">
        <v>850</v>
      </c>
      <c r="I125" s="10">
        <v>123950</v>
      </c>
      <c r="J125" s="10">
        <v>123950</v>
      </c>
      <c r="K125" s="10">
        <v>21470</v>
      </c>
      <c r="L125" s="10">
        <v>102480</v>
      </c>
      <c r="M125" s="10">
        <f>Table1[[#This Row],[Apportionment Amount Paid from  PCA 25660]]+Table1[[#This Row],[Apportionment Amount Paid from  PCA 25691]]</f>
        <v>123950</v>
      </c>
      <c r="N125" s="10">
        <f>Table1[[#This Row],[Total Amount of State Match Funding '[$1.00 Per $1.00 Withheld']]]-Table1[[#This Row],[Total Apportionment ]]</f>
        <v>0</v>
      </c>
    </row>
    <row r="126" spans="1:14" x14ac:dyDescent="0.2">
      <c r="A126" s="2" t="s">
        <v>217</v>
      </c>
      <c r="B126" s="2" t="s">
        <v>291</v>
      </c>
      <c r="C126" s="19" t="s">
        <v>219</v>
      </c>
      <c r="D126" s="19" t="s">
        <v>969</v>
      </c>
      <c r="E126" s="19" t="s">
        <v>25</v>
      </c>
      <c r="F126" s="19" t="s">
        <v>969</v>
      </c>
      <c r="G126" s="2" t="s">
        <v>292</v>
      </c>
      <c r="H126" s="19" t="s">
        <v>850</v>
      </c>
      <c r="I126" s="10">
        <v>198728</v>
      </c>
      <c r="J126" s="10">
        <v>198728</v>
      </c>
      <c r="K126" s="10">
        <v>34423</v>
      </c>
      <c r="L126" s="10">
        <v>164305</v>
      </c>
      <c r="M126" s="10">
        <f>Table1[[#This Row],[Apportionment Amount Paid from  PCA 25660]]+Table1[[#This Row],[Apportionment Amount Paid from  PCA 25691]]</f>
        <v>198728</v>
      </c>
      <c r="N126" s="10">
        <f>Table1[[#This Row],[Total Amount of State Match Funding '[$1.00 Per $1.00 Withheld']]]-Table1[[#This Row],[Total Apportionment ]]</f>
        <v>0</v>
      </c>
    </row>
    <row r="127" spans="1:14" x14ac:dyDescent="0.2">
      <c r="A127" s="2" t="s">
        <v>217</v>
      </c>
      <c r="B127" s="2" t="s">
        <v>293</v>
      </c>
      <c r="C127" s="19" t="s">
        <v>219</v>
      </c>
      <c r="D127" s="19" t="s">
        <v>970</v>
      </c>
      <c r="E127" s="19" t="s">
        <v>25</v>
      </c>
      <c r="F127" s="19" t="s">
        <v>970</v>
      </c>
      <c r="G127" s="2" t="s">
        <v>294</v>
      </c>
      <c r="H127" s="19" t="s">
        <v>850</v>
      </c>
      <c r="I127" s="10">
        <v>167204</v>
      </c>
      <c r="J127" s="10">
        <v>167204</v>
      </c>
      <c r="K127" s="10">
        <v>28963</v>
      </c>
      <c r="L127" s="10">
        <v>138241</v>
      </c>
      <c r="M127" s="10">
        <f>Table1[[#This Row],[Apportionment Amount Paid from  PCA 25660]]+Table1[[#This Row],[Apportionment Amount Paid from  PCA 25691]]</f>
        <v>167204</v>
      </c>
      <c r="N127" s="10">
        <f>Table1[[#This Row],[Total Amount of State Match Funding '[$1.00 Per $1.00 Withheld']]]-Table1[[#This Row],[Total Apportionment ]]</f>
        <v>0</v>
      </c>
    </row>
    <row r="128" spans="1:14" x14ac:dyDescent="0.2">
      <c r="A128" s="2" t="s">
        <v>217</v>
      </c>
      <c r="B128" s="2" t="s">
        <v>295</v>
      </c>
      <c r="C128" s="19" t="s">
        <v>219</v>
      </c>
      <c r="D128" s="19" t="s">
        <v>971</v>
      </c>
      <c r="E128" s="19" t="s">
        <v>25</v>
      </c>
      <c r="F128" s="19" t="s">
        <v>971</v>
      </c>
      <c r="G128" s="2" t="s">
        <v>296</v>
      </c>
      <c r="H128" s="19" t="s">
        <v>850</v>
      </c>
      <c r="I128" s="10">
        <v>1058243</v>
      </c>
      <c r="J128" s="10">
        <v>1058243</v>
      </c>
      <c r="K128" s="10">
        <v>183305</v>
      </c>
      <c r="L128" s="10">
        <v>874938</v>
      </c>
      <c r="M128" s="10">
        <f>Table1[[#This Row],[Apportionment Amount Paid from  PCA 25660]]+Table1[[#This Row],[Apportionment Amount Paid from  PCA 25691]]</f>
        <v>1058243</v>
      </c>
      <c r="N128" s="10">
        <f>Table1[[#This Row],[Total Amount of State Match Funding '[$1.00 Per $1.00 Withheld']]]-Table1[[#This Row],[Total Apportionment ]]</f>
        <v>0</v>
      </c>
    </row>
    <row r="129" spans="1:14" x14ac:dyDescent="0.2">
      <c r="A129" s="2" t="s">
        <v>217</v>
      </c>
      <c r="B129" s="2" t="s">
        <v>297</v>
      </c>
      <c r="C129" s="19" t="s">
        <v>219</v>
      </c>
      <c r="D129" s="19" t="s">
        <v>972</v>
      </c>
      <c r="E129" s="19" t="s">
        <v>25</v>
      </c>
      <c r="F129" s="19" t="s">
        <v>972</v>
      </c>
      <c r="G129" s="2" t="s">
        <v>298</v>
      </c>
      <c r="H129" s="19" t="s">
        <v>850</v>
      </c>
      <c r="I129" s="10">
        <v>47833</v>
      </c>
      <c r="J129" s="10">
        <v>47833</v>
      </c>
      <c r="K129" s="10">
        <v>8285</v>
      </c>
      <c r="L129" s="10">
        <v>39548</v>
      </c>
      <c r="M129" s="10">
        <f>Table1[[#This Row],[Apportionment Amount Paid from  PCA 25660]]+Table1[[#This Row],[Apportionment Amount Paid from  PCA 25691]]</f>
        <v>47833</v>
      </c>
      <c r="N129" s="10">
        <f>Table1[[#This Row],[Total Amount of State Match Funding '[$1.00 Per $1.00 Withheld']]]-Table1[[#This Row],[Total Apportionment ]]</f>
        <v>0</v>
      </c>
    </row>
    <row r="130" spans="1:14" x14ac:dyDescent="0.2">
      <c r="A130" s="2" t="s">
        <v>217</v>
      </c>
      <c r="B130" s="2" t="s">
        <v>299</v>
      </c>
      <c r="C130" s="19" t="s">
        <v>219</v>
      </c>
      <c r="D130" s="19" t="s">
        <v>973</v>
      </c>
      <c r="E130" s="19" t="s">
        <v>25</v>
      </c>
      <c r="F130" s="19" t="s">
        <v>973</v>
      </c>
      <c r="G130" s="2" t="s">
        <v>300</v>
      </c>
      <c r="H130" s="19" t="s">
        <v>850</v>
      </c>
      <c r="I130" s="10">
        <v>362471</v>
      </c>
      <c r="J130" s="10">
        <v>362471</v>
      </c>
      <c r="K130" s="10">
        <v>62786</v>
      </c>
      <c r="L130" s="10">
        <v>299685</v>
      </c>
      <c r="M130" s="10">
        <f>Table1[[#This Row],[Apportionment Amount Paid from  PCA 25660]]+Table1[[#This Row],[Apportionment Amount Paid from  PCA 25691]]</f>
        <v>362471</v>
      </c>
      <c r="N130" s="10">
        <f>Table1[[#This Row],[Total Amount of State Match Funding '[$1.00 Per $1.00 Withheld']]]-Table1[[#This Row],[Total Apportionment ]]</f>
        <v>0</v>
      </c>
    </row>
    <row r="131" spans="1:14" x14ac:dyDescent="0.2">
      <c r="A131" s="2" t="s">
        <v>217</v>
      </c>
      <c r="B131" s="2" t="s">
        <v>301</v>
      </c>
      <c r="C131" s="19" t="s">
        <v>219</v>
      </c>
      <c r="D131" s="19" t="s">
        <v>974</v>
      </c>
      <c r="E131" s="19" t="s">
        <v>25</v>
      </c>
      <c r="F131" s="19" t="s">
        <v>974</v>
      </c>
      <c r="G131" s="2" t="s">
        <v>302</v>
      </c>
      <c r="H131" s="19" t="s">
        <v>850</v>
      </c>
      <c r="I131" s="10">
        <v>192597</v>
      </c>
      <c r="J131" s="10">
        <v>192597</v>
      </c>
      <c r="K131" s="10">
        <v>33361</v>
      </c>
      <c r="L131" s="10">
        <v>159236</v>
      </c>
      <c r="M131" s="10">
        <f>Table1[[#This Row],[Apportionment Amount Paid from  PCA 25660]]+Table1[[#This Row],[Apportionment Amount Paid from  PCA 25691]]</f>
        <v>192597</v>
      </c>
      <c r="N131" s="10">
        <f>Table1[[#This Row],[Total Amount of State Match Funding '[$1.00 Per $1.00 Withheld']]]-Table1[[#This Row],[Total Apportionment ]]</f>
        <v>0</v>
      </c>
    </row>
    <row r="132" spans="1:14" x14ac:dyDescent="0.2">
      <c r="A132" s="2" t="s">
        <v>217</v>
      </c>
      <c r="B132" s="2" t="s">
        <v>303</v>
      </c>
      <c r="C132" s="19" t="s">
        <v>219</v>
      </c>
      <c r="D132" s="19" t="s">
        <v>975</v>
      </c>
      <c r="E132" s="19" t="s">
        <v>25</v>
      </c>
      <c r="F132" s="19" t="s">
        <v>975</v>
      </c>
      <c r="G132" s="2" t="s">
        <v>304</v>
      </c>
      <c r="H132" s="19" t="s">
        <v>850</v>
      </c>
      <c r="I132" s="10">
        <v>318265</v>
      </c>
      <c r="J132" s="10">
        <v>318265</v>
      </c>
      <c r="K132" s="10">
        <v>55129</v>
      </c>
      <c r="L132" s="10">
        <v>263136</v>
      </c>
      <c r="M132" s="10">
        <f>Table1[[#This Row],[Apportionment Amount Paid from  PCA 25660]]+Table1[[#This Row],[Apportionment Amount Paid from  PCA 25691]]</f>
        <v>318265</v>
      </c>
      <c r="N132" s="10">
        <f>Table1[[#This Row],[Total Amount of State Match Funding '[$1.00 Per $1.00 Withheld']]]-Table1[[#This Row],[Total Apportionment ]]</f>
        <v>0</v>
      </c>
    </row>
    <row r="133" spans="1:14" x14ac:dyDescent="0.2">
      <c r="A133" s="2" t="s">
        <v>217</v>
      </c>
      <c r="B133" s="2" t="s">
        <v>305</v>
      </c>
      <c r="C133" s="19" t="s">
        <v>219</v>
      </c>
      <c r="D133" s="19" t="s">
        <v>976</v>
      </c>
      <c r="E133" s="19" t="s">
        <v>25</v>
      </c>
      <c r="F133" s="19" t="s">
        <v>976</v>
      </c>
      <c r="G133" s="2" t="s">
        <v>306</v>
      </c>
      <c r="H133" s="19" t="s">
        <v>850</v>
      </c>
      <c r="I133" s="10">
        <v>563667</v>
      </c>
      <c r="J133" s="10">
        <v>563667</v>
      </c>
      <c r="K133" s="10">
        <v>97637</v>
      </c>
      <c r="L133" s="10">
        <v>466030</v>
      </c>
      <c r="M133" s="10">
        <f>Table1[[#This Row],[Apportionment Amount Paid from  PCA 25660]]+Table1[[#This Row],[Apportionment Amount Paid from  PCA 25691]]</f>
        <v>563667</v>
      </c>
      <c r="N133" s="10">
        <f>Table1[[#This Row],[Total Amount of State Match Funding '[$1.00 Per $1.00 Withheld']]]-Table1[[#This Row],[Total Apportionment ]]</f>
        <v>0</v>
      </c>
    </row>
    <row r="134" spans="1:14" x14ac:dyDescent="0.2">
      <c r="A134" s="2" t="s">
        <v>217</v>
      </c>
      <c r="B134" s="2" t="s">
        <v>307</v>
      </c>
      <c r="C134" s="19" t="s">
        <v>219</v>
      </c>
      <c r="D134" s="19" t="s">
        <v>977</v>
      </c>
      <c r="E134" s="19" t="s">
        <v>25</v>
      </c>
      <c r="F134" s="19" t="s">
        <v>977</v>
      </c>
      <c r="G134" s="2" t="s">
        <v>308</v>
      </c>
      <c r="H134" s="19" t="s">
        <v>850</v>
      </c>
      <c r="I134" s="10">
        <v>477175</v>
      </c>
      <c r="J134" s="10">
        <v>477175</v>
      </c>
      <c r="K134" s="10">
        <v>82655</v>
      </c>
      <c r="L134" s="10">
        <v>394520</v>
      </c>
      <c r="M134" s="10">
        <f>Table1[[#This Row],[Apportionment Amount Paid from  PCA 25660]]+Table1[[#This Row],[Apportionment Amount Paid from  PCA 25691]]</f>
        <v>477175</v>
      </c>
      <c r="N134" s="10">
        <f>Table1[[#This Row],[Total Amount of State Match Funding '[$1.00 Per $1.00 Withheld']]]-Table1[[#This Row],[Total Apportionment ]]</f>
        <v>0</v>
      </c>
    </row>
    <row r="135" spans="1:14" x14ac:dyDescent="0.2">
      <c r="A135" s="2" t="s">
        <v>217</v>
      </c>
      <c r="B135" s="2" t="s">
        <v>309</v>
      </c>
      <c r="C135" s="19" t="s">
        <v>219</v>
      </c>
      <c r="D135" s="19" t="s">
        <v>978</v>
      </c>
      <c r="E135" s="19" t="s">
        <v>25</v>
      </c>
      <c r="F135" s="19" t="s">
        <v>978</v>
      </c>
      <c r="G135" s="2" t="s">
        <v>310</v>
      </c>
      <c r="H135" s="19" t="s">
        <v>850</v>
      </c>
      <c r="I135" s="10">
        <v>556116</v>
      </c>
      <c r="J135" s="10">
        <v>556116</v>
      </c>
      <c r="K135" s="10">
        <v>96329</v>
      </c>
      <c r="L135" s="10">
        <v>459787</v>
      </c>
      <c r="M135" s="10">
        <f>Table1[[#This Row],[Apportionment Amount Paid from  PCA 25660]]+Table1[[#This Row],[Apportionment Amount Paid from  PCA 25691]]</f>
        <v>556116</v>
      </c>
      <c r="N135" s="10">
        <f>Table1[[#This Row],[Total Amount of State Match Funding '[$1.00 Per $1.00 Withheld']]]-Table1[[#This Row],[Total Apportionment ]]</f>
        <v>0</v>
      </c>
    </row>
    <row r="136" spans="1:14" x14ac:dyDescent="0.2">
      <c r="A136" s="2" t="s">
        <v>217</v>
      </c>
      <c r="B136" s="2" t="s">
        <v>311</v>
      </c>
      <c r="C136" s="19" t="s">
        <v>219</v>
      </c>
      <c r="D136" s="19" t="s">
        <v>979</v>
      </c>
      <c r="E136" s="19" t="s">
        <v>25</v>
      </c>
      <c r="F136" s="19" t="s">
        <v>979</v>
      </c>
      <c r="G136" s="2" t="s">
        <v>312</v>
      </c>
      <c r="H136" s="19" t="s">
        <v>850</v>
      </c>
      <c r="I136" s="10">
        <v>671336</v>
      </c>
      <c r="J136" s="10">
        <v>671336</v>
      </c>
      <c r="K136" s="10">
        <v>116287</v>
      </c>
      <c r="L136" s="10">
        <v>555049</v>
      </c>
      <c r="M136" s="10">
        <f>Table1[[#This Row],[Apportionment Amount Paid from  PCA 25660]]+Table1[[#This Row],[Apportionment Amount Paid from  PCA 25691]]</f>
        <v>671336</v>
      </c>
      <c r="N136" s="10">
        <f>Table1[[#This Row],[Total Amount of State Match Funding '[$1.00 Per $1.00 Withheld']]]-Table1[[#This Row],[Total Apportionment ]]</f>
        <v>0</v>
      </c>
    </row>
    <row r="137" spans="1:14" x14ac:dyDescent="0.2">
      <c r="A137" s="2" t="s">
        <v>217</v>
      </c>
      <c r="B137" s="2" t="s">
        <v>313</v>
      </c>
      <c r="C137" s="19" t="s">
        <v>219</v>
      </c>
      <c r="D137" s="19" t="s">
        <v>980</v>
      </c>
      <c r="E137" s="19" t="s">
        <v>25</v>
      </c>
      <c r="F137" s="19" t="s">
        <v>980</v>
      </c>
      <c r="G137" s="2" t="s">
        <v>314</v>
      </c>
      <c r="H137" s="19" t="s">
        <v>850</v>
      </c>
      <c r="I137" s="10">
        <v>709090</v>
      </c>
      <c r="J137" s="10">
        <v>709090</v>
      </c>
      <c r="K137" s="10">
        <v>122826</v>
      </c>
      <c r="L137" s="10">
        <v>586264</v>
      </c>
      <c r="M137" s="10">
        <f>Table1[[#This Row],[Apportionment Amount Paid from  PCA 25660]]+Table1[[#This Row],[Apportionment Amount Paid from  PCA 25691]]</f>
        <v>709090</v>
      </c>
      <c r="N137" s="10">
        <f>Table1[[#This Row],[Total Amount of State Match Funding '[$1.00 Per $1.00 Withheld']]]-Table1[[#This Row],[Total Apportionment ]]</f>
        <v>0</v>
      </c>
    </row>
    <row r="138" spans="1:14" x14ac:dyDescent="0.2">
      <c r="A138" s="2" t="s">
        <v>217</v>
      </c>
      <c r="B138" s="2" t="s">
        <v>315</v>
      </c>
      <c r="C138" s="19" t="s">
        <v>219</v>
      </c>
      <c r="D138" s="19" t="s">
        <v>981</v>
      </c>
      <c r="E138" s="19" t="s">
        <v>25</v>
      </c>
      <c r="F138" s="19" t="s">
        <v>981</v>
      </c>
      <c r="G138" s="2" t="s">
        <v>316</v>
      </c>
      <c r="H138" s="19" t="s">
        <v>850</v>
      </c>
      <c r="I138" s="10">
        <v>167975</v>
      </c>
      <c r="J138" s="10">
        <v>167975</v>
      </c>
      <c r="K138" s="10">
        <v>29096</v>
      </c>
      <c r="L138" s="10">
        <v>138879</v>
      </c>
      <c r="M138" s="10">
        <f>Table1[[#This Row],[Apportionment Amount Paid from  PCA 25660]]+Table1[[#This Row],[Apportionment Amount Paid from  PCA 25691]]</f>
        <v>167975</v>
      </c>
      <c r="N138" s="10">
        <f>Table1[[#This Row],[Total Amount of State Match Funding '[$1.00 Per $1.00 Withheld']]]-Table1[[#This Row],[Total Apportionment ]]</f>
        <v>0</v>
      </c>
    </row>
    <row r="139" spans="1:14" x14ac:dyDescent="0.2">
      <c r="A139" s="2" t="s">
        <v>217</v>
      </c>
      <c r="B139" s="2" t="s">
        <v>317</v>
      </c>
      <c r="C139" s="19" t="s">
        <v>219</v>
      </c>
      <c r="D139" s="19" t="s">
        <v>982</v>
      </c>
      <c r="E139" s="19" t="s">
        <v>25</v>
      </c>
      <c r="F139" s="19" t="s">
        <v>982</v>
      </c>
      <c r="G139" s="2" t="s">
        <v>318</v>
      </c>
      <c r="H139" s="19" t="s">
        <v>850</v>
      </c>
      <c r="I139" s="10">
        <v>269148</v>
      </c>
      <c r="J139" s="10">
        <v>269148</v>
      </c>
      <c r="K139" s="10">
        <v>46621</v>
      </c>
      <c r="L139" s="10">
        <v>222527</v>
      </c>
      <c r="M139" s="10">
        <f>Table1[[#This Row],[Apportionment Amount Paid from  PCA 25660]]+Table1[[#This Row],[Apportionment Amount Paid from  PCA 25691]]</f>
        <v>269148</v>
      </c>
      <c r="N139" s="10">
        <f>Table1[[#This Row],[Total Amount of State Match Funding '[$1.00 Per $1.00 Withheld']]]-Table1[[#This Row],[Total Apportionment ]]</f>
        <v>0</v>
      </c>
    </row>
    <row r="140" spans="1:14" x14ac:dyDescent="0.2">
      <c r="A140" s="2" t="s">
        <v>217</v>
      </c>
      <c r="B140" s="2" t="s">
        <v>319</v>
      </c>
      <c r="C140" s="19" t="s">
        <v>219</v>
      </c>
      <c r="D140" s="19" t="s">
        <v>983</v>
      </c>
      <c r="E140" s="19" t="s">
        <v>25</v>
      </c>
      <c r="F140" s="19" t="s">
        <v>983</v>
      </c>
      <c r="G140" s="2" t="s">
        <v>320</v>
      </c>
      <c r="H140" s="19" t="s">
        <v>850</v>
      </c>
      <c r="I140" s="10">
        <v>785030</v>
      </c>
      <c r="J140" s="10">
        <v>785030</v>
      </c>
      <c r="K140" s="10">
        <v>135980</v>
      </c>
      <c r="L140" s="10">
        <v>649050</v>
      </c>
      <c r="M140" s="10">
        <f>Table1[[#This Row],[Apportionment Amount Paid from  PCA 25660]]+Table1[[#This Row],[Apportionment Amount Paid from  PCA 25691]]</f>
        <v>785030</v>
      </c>
      <c r="N140" s="10">
        <f>Table1[[#This Row],[Total Amount of State Match Funding '[$1.00 Per $1.00 Withheld']]]-Table1[[#This Row],[Total Apportionment ]]</f>
        <v>0</v>
      </c>
    </row>
    <row r="141" spans="1:14" x14ac:dyDescent="0.2">
      <c r="A141" s="2" t="s">
        <v>321</v>
      </c>
      <c r="B141" s="2" t="s">
        <v>322</v>
      </c>
      <c r="C141" s="19" t="s">
        <v>323</v>
      </c>
      <c r="D141" s="19" t="s">
        <v>984</v>
      </c>
      <c r="E141" s="19" t="s">
        <v>25</v>
      </c>
      <c r="F141" s="19" t="s">
        <v>984</v>
      </c>
      <c r="G141" s="2" t="s">
        <v>324</v>
      </c>
      <c r="H141" s="19" t="s">
        <v>850</v>
      </c>
      <c r="I141" s="10">
        <v>1161108</v>
      </c>
      <c r="J141" s="10">
        <v>1161108</v>
      </c>
      <c r="K141" s="10">
        <v>201123</v>
      </c>
      <c r="L141" s="10">
        <v>959985</v>
      </c>
      <c r="M141" s="10">
        <f>Table1[[#This Row],[Apportionment Amount Paid from  PCA 25660]]+Table1[[#This Row],[Apportionment Amount Paid from  PCA 25691]]</f>
        <v>1161108</v>
      </c>
      <c r="N141" s="10">
        <f>Table1[[#This Row],[Total Amount of State Match Funding '[$1.00 Per $1.00 Withheld']]]-Table1[[#This Row],[Total Apportionment ]]</f>
        <v>0</v>
      </c>
    </row>
    <row r="142" spans="1:14" x14ac:dyDescent="0.2">
      <c r="A142" s="2" t="s">
        <v>325</v>
      </c>
      <c r="B142" s="2" t="s">
        <v>326</v>
      </c>
      <c r="C142" s="19" t="s">
        <v>327</v>
      </c>
      <c r="D142" s="19" t="s">
        <v>985</v>
      </c>
      <c r="E142" s="19" t="s">
        <v>25</v>
      </c>
      <c r="F142" s="19" t="s">
        <v>985</v>
      </c>
      <c r="G142" s="2" t="s">
        <v>328</v>
      </c>
      <c r="H142" s="19" t="s">
        <v>850</v>
      </c>
      <c r="I142" s="10">
        <v>25789</v>
      </c>
      <c r="J142" s="10">
        <v>25789</v>
      </c>
      <c r="K142" s="10">
        <v>4467</v>
      </c>
      <c r="L142" s="10">
        <v>21322</v>
      </c>
      <c r="M142" s="10">
        <f>Table1[[#This Row],[Apportionment Amount Paid from  PCA 25660]]+Table1[[#This Row],[Apportionment Amount Paid from  PCA 25691]]</f>
        <v>25789</v>
      </c>
      <c r="N142" s="10">
        <f>Table1[[#This Row],[Total Amount of State Match Funding '[$1.00 Per $1.00 Withheld']]]-Table1[[#This Row],[Total Apportionment ]]</f>
        <v>0</v>
      </c>
    </row>
    <row r="143" spans="1:14" x14ac:dyDescent="0.2">
      <c r="A143" s="2" t="s">
        <v>325</v>
      </c>
      <c r="B143" s="2" t="s">
        <v>329</v>
      </c>
      <c r="C143" s="19" t="s">
        <v>327</v>
      </c>
      <c r="D143" s="19" t="s">
        <v>986</v>
      </c>
      <c r="E143" s="19" t="s">
        <v>25</v>
      </c>
      <c r="F143" s="19" t="s">
        <v>986</v>
      </c>
      <c r="G143" s="2" t="s">
        <v>330</v>
      </c>
      <c r="H143" s="19" t="s">
        <v>850</v>
      </c>
      <c r="I143" s="10">
        <v>54944</v>
      </c>
      <c r="J143" s="10">
        <v>54944</v>
      </c>
      <c r="K143" s="10">
        <v>9517</v>
      </c>
      <c r="L143" s="10">
        <v>45427</v>
      </c>
      <c r="M143" s="10">
        <f>Table1[[#This Row],[Apportionment Amount Paid from  PCA 25660]]+Table1[[#This Row],[Apportionment Amount Paid from  PCA 25691]]</f>
        <v>54944</v>
      </c>
      <c r="N143" s="10">
        <f>Table1[[#This Row],[Total Amount of State Match Funding '[$1.00 Per $1.00 Withheld']]]-Table1[[#This Row],[Total Apportionment ]]</f>
        <v>0</v>
      </c>
    </row>
    <row r="144" spans="1:14" x14ac:dyDescent="0.2">
      <c r="A144" s="2" t="s">
        <v>325</v>
      </c>
      <c r="B144" s="2" t="s">
        <v>331</v>
      </c>
      <c r="C144" s="19" t="s">
        <v>327</v>
      </c>
      <c r="D144" s="19" t="s">
        <v>987</v>
      </c>
      <c r="E144" s="19" t="s">
        <v>25</v>
      </c>
      <c r="F144" s="19" t="s">
        <v>987</v>
      </c>
      <c r="G144" s="2" t="s">
        <v>332</v>
      </c>
      <c r="H144" s="19" t="s">
        <v>850</v>
      </c>
      <c r="I144" s="10">
        <v>48049</v>
      </c>
      <c r="J144" s="10">
        <v>48049</v>
      </c>
      <c r="K144" s="10">
        <v>8323</v>
      </c>
      <c r="L144" s="10">
        <v>39726</v>
      </c>
      <c r="M144" s="10">
        <f>Table1[[#This Row],[Apportionment Amount Paid from  PCA 25660]]+Table1[[#This Row],[Apportionment Amount Paid from  PCA 25691]]</f>
        <v>48049</v>
      </c>
      <c r="N144" s="10">
        <f>Table1[[#This Row],[Total Amount of State Match Funding '[$1.00 Per $1.00 Withheld']]]-Table1[[#This Row],[Total Apportionment ]]</f>
        <v>0</v>
      </c>
    </row>
    <row r="145" spans="1:14" x14ac:dyDescent="0.2">
      <c r="A145" s="2" t="s">
        <v>325</v>
      </c>
      <c r="B145" s="2" t="s">
        <v>333</v>
      </c>
      <c r="C145" s="19" t="s">
        <v>327</v>
      </c>
      <c r="D145" s="19" t="s">
        <v>988</v>
      </c>
      <c r="E145" s="19" t="s">
        <v>25</v>
      </c>
      <c r="F145" s="19" t="s">
        <v>988</v>
      </c>
      <c r="G145" s="2" t="s">
        <v>334</v>
      </c>
      <c r="H145" s="19" t="s">
        <v>850</v>
      </c>
      <c r="I145" s="10">
        <v>89010</v>
      </c>
      <c r="J145" s="10">
        <v>89010</v>
      </c>
      <c r="K145" s="10">
        <v>15418</v>
      </c>
      <c r="L145" s="10">
        <v>73592</v>
      </c>
      <c r="M145" s="10">
        <f>Table1[[#This Row],[Apportionment Amount Paid from  PCA 25660]]+Table1[[#This Row],[Apportionment Amount Paid from  PCA 25691]]</f>
        <v>89010</v>
      </c>
      <c r="N145" s="10">
        <f>Table1[[#This Row],[Total Amount of State Match Funding '[$1.00 Per $1.00 Withheld']]]-Table1[[#This Row],[Total Apportionment ]]</f>
        <v>0</v>
      </c>
    </row>
    <row r="146" spans="1:14" x14ac:dyDescent="0.2">
      <c r="A146" s="2" t="s">
        <v>325</v>
      </c>
      <c r="B146" s="2" t="s">
        <v>335</v>
      </c>
      <c r="C146" s="19" t="s">
        <v>327</v>
      </c>
      <c r="D146" s="19" t="s">
        <v>989</v>
      </c>
      <c r="E146" s="19" t="s">
        <v>25</v>
      </c>
      <c r="F146" s="19" t="s">
        <v>989</v>
      </c>
      <c r="G146" s="2" t="s">
        <v>336</v>
      </c>
      <c r="H146" s="19" t="s">
        <v>850</v>
      </c>
      <c r="I146" s="10">
        <v>32920</v>
      </c>
      <c r="J146" s="10">
        <v>32920</v>
      </c>
      <c r="K146" s="10">
        <v>5702</v>
      </c>
      <c r="L146" s="10">
        <v>27218</v>
      </c>
      <c r="M146" s="10">
        <f>Table1[[#This Row],[Apportionment Amount Paid from  PCA 25660]]+Table1[[#This Row],[Apportionment Amount Paid from  PCA 25691]]</f>
        <v>32920</v>
      </c>
      <c r="N146" s="10">
        <f>Table1[[#This Row],[Total Amount of State Match Funding '[$1.00 Per $1.00 Withheld']]]-Table1[[#This Row],[Total Apportionment ]]</f>
        <v>0</v>
      </c>
    </row>
    <row r="147" spans="1:14" x14ac:dyDescent="0.2">
      <c r="A147" s="2" t="s">
        <v>325</v>
      </c>
      <c r="B147" s="2" t="s">
        <v>337</v>
      </c>
      <c r="C147" s="19" t="s">
        <v>327</v>
      </c>
      <c r="D147" s="19" t="s">
        <v>990</v>
      </c>
      <c r="E147" s="19" t="s">
        <v>25</v>
      </c>
      <c r="F147" s="19" t="s">
        <v>990</v>
      </c>
      <c r="G147" s="2" t="s">
        <v>338</v>
      </c>
      <c r="H147" s="19" t="s">
        <v>850</v>
      </c>
      <c r="I147" s="10">
        <v>16575</v>
      </c>
      <c r="J147" s="10">
        <v>16575</v>
      </c>
      <c r="K147" s="10">
        <v>2871</v>
      </c>
      <c r="L147" s="10">
        <v>13704</v>
      </c>
      <c r="M147" s="10">
        <f>Table1[[#This Row],[Apportionment Amount Paid from  PCA 25660]]+Table1[[#This Row],[Apportionment Amount Paid from  PCA 25691]]</f>
        <v>16575</v>
      </c>
      <c r="N147" s="10">
        <f>Table1[[#This Row],[Total Amount of State Match Funding '[$1.00 Per $1.00 Withheld']]]-Table1[[#This Row],[Total Apportionment ]]</f>
        <v>0</v>
      </c>
    </row>
    <row r="148" spans="1:14" x14ac:dyDescent="0.2">
      <c r="A148" s="2" t="s">
        <v>339</v>
      </c>
      <c r="B148" s="2" t="s">
        <v>340</v>
      </c>
      <c r="C148" s="19" t="s">
        <v>341</v>
      </c>
      <c r="D148" s="19" t="s">
        <v>991</v>
      </c>
      <c r="E148" s="19" t="s">
        <v>25</v>
      </c>
      <c r="F148" s="19" t="s">
        <v>991</v>
      </c>
      <c r="G148" s="2" t="s">
        <v>342</v>
      </c>
      <c r="H148" s="19" t="s">
        <v>850</v>
      </c>
      <c r="I148" s="10">
        <v>10450</v>
      </c>
      <c r="J148" s="10">
        <v>10450</v>
      </c>
      <c r="K148" s="10">
        <v>1810</v>
      </c>
      <c r="L148" s="10">
        <v>8640</v>
      </c>
      <c r="M148" s="10">
        <f>Table1[[#This Row],[Apportionment Amount Paid from  PCA 25660]]+Table1[[#This Row],[Apportionment Amount Paid from  PCA 25691]]</f>
        <v>10450</v>
      </c>
      <c r="N148" s="10">
        <f>Table1[[#This Row],[Total Amount of State Match Funding '[$1.00 Per $1.00 Withheld']]]-Table1[[#This Row],[Total Apportionment ]]</f>
        <v>0</v>
      </c>
    </row>
    <row r="149" spans="1:14" x14ac:dyDescent="0.2">
      <c r="A149" s="2" t="s">
        <v>343</v>
      </c>
      <c r="B149" s="2" t="s">
        <v>344</v>
      </c>
      <c r="C149" s="19" t="s">
        <v>345</v>
      </c>
      <c r="D149" s="19" t="s">
        <v>992</v>
      </c>
      <c r="E149" s="19" t="s">
        <v>25</v>
      </c>
      <c r="F149" s="19" t="s">
        <v>992</v>
      </c>
      <c r="G149" s="2" t="s">
        <v>346</v>
      </c>
      <c r="H149" s="19" t="s">
        <v>850</v>
      </c>
      <c r="I149" s="10">
        <v>24068</v>
      </c>
      <c r="J149" s="10">
        <v>24068</v>
      </c>
      <c r="K149" s="10">
        <v>4169</v>
      </c>
      <c r="L149" s="10">
        <v>19899</v>
      </c>
      <c r="M149" s="10">
        <f>Table1[[#This Row],[Apportionment Amount Paid from  PCA 25660]]+Table1[[#This Row],[Apportionment Amount Paid from  PCA 25691]]</f>
        <v>24068</v>
      </c>
      <c r="N149" s="10">
        <f>Table1[[#This Row],[Total Amount of State Match Funding '[$1.00 Per $1.00 Withheld']]]-Table1[[#This Row],[Total Apportionment ]]</f>
        <v>0</v>
      </c>
    </row>
    <row r="150" spans="1:14" x14ac:dyDescent="0.2">
      <c r="A150" s="2" t="s">
        <v>343</v>
      </c>
      <c r="B150" s="2" t="s">
        <v>347</v>
      </c>
      <c r="C150" s="19" t="s">
        <v>345</v>
      </c>
      <c r="D150" s="19" t="s">
        <v>993</v>
      </c>
      <c r="E150" s="19" t="s">
        <v>25</v>
      </c>
      <c r="F150" s="19" t="s">
        <v>993</v>
      </c>
      <c r="G150" s="2" t="s">
        <v>348</v>
      </c>
      <c r="H150" s="19" t="s">
        <v>850</v>
      </c>
      <c r="I150" s="10">
        <v>5750</v>
      </c>
      <c r="J150" s="10">
        <v>5750</v>
      </c>
      <c r="K150" s="10">
        <v>996</v>
      </c>
      <c r="L150" s="10">
        <v>4754</v>
      </c>
      <c r="M150" s="10">
        <f>Table1[[#This Row],[Apportionment Amount Paid from  PCA 25660]]+Table1[[#This Row],[Apportionment Amount Paid from  PCA 25691]]</f>
        <v>5750</v>
      </c>
      <c r="N150" s="10">
        <f>Table1[[#This Row],[Total Amount of State Match Funding '[$1.00 Per $1.00 Withheld']]]-Table1[[#This Row],[Total Apportionment ]]</f>
        <v>0</v>
      </c>
    </row>
    <row r="151" spans="1:14" x14ac:dyDescent="0.2">
      <c r="A151" s="2" t="s">
        <v>343</v>
      </c>
      <c r="B151" s="2" t="s">
        <v>349</v>
      </c>
      <c r="C151" s="19" t="s">
        <v>345</v>
      </c>
      <c r="D151" s="19" t="s">
        <v>994</v>
      </c>
      <c r="E151" s="19" t="s">
        <v>25</v>
      </c>
      <c r="F151" s="19" t="s">
        <v>994</v>
      </c>
      <c r="G151" s="2" t="s">
        <v>350</v>
      </c>
      <c r="H151" s="19" t="s">
        <v>850</v>
      </c>
      <c r="I151" s="10">
        <v>80312</v>
      </c>
      <c r="J151" s="10">
        <v>80312</v>
      </c>
      <c r="K151" s="10">
        <v>13911</v>
      </c>
      <c r="L151" s="10">
        <v>66401</v>
      </c>
      <c r="M151" s="10">
        <f>Table1[[#This Row],[Apportionment Amount Paid from  PCA 25660]]+Table1[[#This Row],[Apportionment Amount Paid from  PCA 25691]]</f>
        <v>80312</v>
      </c>
      <c r="N151" s="10">
        <f>Table1[[#This Row],[Total Amount of State Match Funding '[$1.00 Per $1.00 Withheld']]]-Table1[[#This Row],[Total Apportionment ]]</f>
        <v>0</v>
      </c>
    </row>
    <row r="152" spans="1:14" x14ac:dyDescent="0.2">
      <c r="A152" s="2" t="s">
        <v>343</v>
      </c>
      <c r="B152" s="2" t="s">
        <v>351</v>
      </c>
      <c r="C152" s="19" t="s">
        <v>345</v>
      </c>
      <c r="D152" s="19" t="s">
        <v>995</v>
      </c>
      <c r="E152" s="19" t="s">
        <v>25</v>
      </c>
      <c r="F152" s="19" t="s">
        <v>995</v>
      </c>
      <c r="G152" s="2" t="s">
        <v>352</v>
      </c>
      <c r="H152" s="19" t="s">
        <v>850</v>
      </c>
      <c r="I152" s="10">
        <v>18180</v>
      </c>
      <c r="J152" s="10">
        <v>18180</v>
      </c>
      <c r="K152" s="10">
        <v>3149</v>
      </c>
      <c r="L152" s="10">
        <v>15031</v>
      </c>
      <c r="M152" s="10">
        <f>Table1[[#This Row],[Apportionment Amount Paid from  PCA 25660]]+Table1[[#This Row],[Apportionment Amount Paid from  PCA 25691]]</f>
        <v>18180</v>
      </c>
      <c r="N152" s="10">
        <f>Table1[[#This Row],[Total Amount of State Match Funding '[$1.00 Per $1.00 Withheld']]]-Table1[[#This Row],[Total Apportionment ]]</f>
        <v>0</v>
      </c>
    </row>
    <row r="153" spans="1:14" x14ac:dyDescent="0.2">
      <c r="A153" s="2" t="s">
        <v>343</v>
      </c>
      <c r="B153" s="2" t="s">
        <v>353</v>
      </c>
      <c r="C153" s="19" t="s">
        <v>345</v>
      </c>
      <c r="D153" s="19" t="s">
        <v>996</v>
      </c>
      <c r="E153" s="19" t="s">
        <v>25</v>
      </c>
      <c r="F153" s="19" t="s">
        <v>996</v>
      </c>
      <c r="G153" s="2" t="s">
        <v>354</v>
      </c>
      <c r="H153" s="19" t="s">
        <v>850</v>
      </c>
      <c r="I153" s="10">
        <v>4400</v>
      </c>
      <c r="J153" s="10">
        <v>4400</v>
      </c>
      <c r="K153" s="10">
        <v>762</v>
      </c>
      <c r="L153" s="10">
        <v>3638</v>
      </c>
      <c r="M153" s="10">
        <f>Table1[[#This Row],[Apportionment Amount Paid from  PCA 25660]]+Table1[[#This Row],[Apportionment Amount Paid from  PCA 25691]]</f>
        <v>4400</v>
      </c>
      <c r="N153" s="10">
        <f>Table1[[#This Row],[Total Amount of State Match Funding '[$1.00 Per $1.00 Withheld']]]-Table1[[#This Row],[Total Apportionment ]]</f>
        <v>0</v>
      </c>
    </row>
    <row r="154" spans="1:14" x14ac:dyDescent="0.2">
      <c r="A154" s="2" t="s">
        <v>343</v>
      </c>
      <c r="B154" s="2" t="s">
        <v>355</v>
      </c>
      <c r="C154" s="19" t="s">
        <v>345</v>
      </c>
      <c r="D154" s="19" t="s">
        <v>997</v>
      </c>
      <c r="E154" s="19" t="s">
        <v>25</v>
      </c>
      <c r="F154" s="19" t="s">
        <v>997</v>
      </c>
      <c r="G154" s="2" t="s">
        <v>356</v>
      </c>
      <c r="H154" s="19" t="s">
        <v>850</v>
      </c>
      <c r="I154" s="10">
        <v>24000</v>
      </c>
      <c r="J154" s="10">
        <v>24000</v>
      </c>
      <c r="K154" s="10">
        <v>4157</v>
      </c>
      <c r="L154" s="10">
        <v>19843</v>
      </c>
      <c r="M154" s="10">
        <f>Table1[[#This Row],[Apportionment Amount Paid from  PCA 25660]]+Table1[[#This Row],[Apportionment Amount Paid from  PCA 25691]]</f>
        <v>24000</v>
      </c>
      <c r="N154" s="10">
        <f>Table1[[#This Row],[Total Amount of State Match Funding '[$1.00 Per $1.00 Withheld']]]-Table1[[#This Row],[Total Apportionment ]]</f>
        <v>0</v>
      </c>
    </row>
    <row r="155" spans="1:14" x14ac:dyDescent="0.2">
      <c r="A155" s="2" t="s">
        <v>343</v>
      </c>
      <c r="B155" s="2" t="s">
        <v>357</v>
      </c>
      <c r="C155" s="19" t="s">
        <v>345</v>
      </c>
      <c r="D155" s="19" t="s">
        <v>998</v>
      </c>
      <c r="E155" s="19" t="s">
        <v>25</v>
      </c>
      <c r="F155" s="19" t="s">
        <v>998</v>
      </c>
      <c r="G155" s="2" t="s">
        <v>358</v>
      </c>
      <c r="H155" s="19" t="s">
        <v>850</v>
      </c>
      <c r="I155" s="10">
        <v>303522</v>
      </c>
      <c r="J155" s="10">
        <v>303522</v>
      </c>
      <c r="K155" s="10">
        <v>52575</v>
      </c>
      <c r="L155" s="10">
        <v>250947</v>
      </c>
      <c r="M155" s="10">
        <f>Table1[[#This Row],[Apportionment Amount Paid from  PCA 25660]]+Table1[[#This Row],[Apportionment Amount Paid from  PCA 25691]]</f>
        <v>303522</v>
      </c>
      <c r="N155" s="10">
        <f>Table1[[#This Row],[Total Amount of State Match Funding '[$1.00 Per $1.00 Withheld']]]-Table1[[#This Row],[Total Apportionment ]]</f>
        <v>0</v>
      </c>
    </row>
    <row r="156" spans="1:14" x14ac:dyDescent="0.2">
      <c r="A156" s="2" t="s">
        <v>343</v>
      </c>
      <c r="B156" s="2" t="s">
        <v>359</v>
      </c>
      <c r="C156" s="19" t="s">
        <v>345</v>
      </c>
      <c r="D156" s="19" t="s">
        <v>999</v>
      </c>
      <c r="E156" s="19" t="s">
        <v>25</v>
      </c>
      <c r="F156" s="19" t="s">
        <v>999</v>
      </c>
      <c r="G156" s="2" t="s">
        <v>360</v>
      </c>
      <c r="H156" s="19" t="s">
        <v>850</v>
      </c>
      <c r="I156" s="10">
        <v>54657</v>
      </c>
      <c r="J156" s="10">
        <v>54657</v>
      </c>
      <c r="K156" s="10">
        <v>9468</v>
      </c>
      <c r="L156" s="10">
        <v>45189</v>
      </c>
      <c r="M156" s="10">
        <f>Table1[[#This Row],[Apportionment Amount Paid from  PCA 25660]]+Table1[[#This Row],[Apportionment Amount Paid from  PCA 25691]]</f>
        <v>54657</v>
      </c>
      <c r="N156" s="10">
        <f>Table1[[#This Row],[Total Amount of State Match Funding '[$1.00 Per $1.00 Withheld']]]-Table1[[#This Row],[Total Apportionment ]]</f>
        <v>0</v>
      </c>
    </row>
    <row r="157" spans="1:14" x14ac:dyDescent="0.2">
      <c r="A157" s="2" t="s">
        <v>343</v>
      </c>
      <c r="B157" s="2" t="s">
        <v>361</v>
      </c>
      <c r="C157" s="19" t="s">
        <v>345</v>
      </c>
      <c r="D157" s="19" t="s">
        <v>1000</v>
      </c>
      <c r="E157" s="19" t="s">
        <v>25</v>
      </c>
      <c r="F157" s="19" t="s">
        <v>1000</v>
      </c>
      <c r="G157" s="2" t="s">
        <v>362</v>
      </c>
      <c r="H157" s="19" t="s">
        <v>850</v>
      </c>
      <c r="I157" s="10">
        <v>15735</v>
      </c>
      <c r="J157" s="10">
        <v>15735</v>
      </c>
      <c r="K157" s="10">
        <v>2726</v>
      </c>
      <c r="L157" s="10">
        <v>13009</v>
      </c>
      <c r="M157" s="10">
        <f>Table1[[#This Row],[Apportionment Amount Paid from  PCA 25660]]+Table1[[#This Row],[Apportionment Amount Paid from  PCA 25691]]</f>
        <v>15735</v>
      </c>
      <c r="N157" s="10">
        <f>Table1[[#This Row],[Total Amount of State Match Funding '[$1.00 Per $1.00 Withheld']]]-Table1[[#This Row],[Total Apportionment ]]</f>
        <v>0</v>
      </c>
    </row>
    <row r="158" spans="1:14" x14ac:dyDescent="0.2">
      <c r="A158" s="2" t="s">
        <v>343</v>
      </c>
      <c r="B158" s="2" t="s">
        <v>363</v>
      </c>
      <c r="C158" s="19" t="s">
        <v>345</v>
      </c>
      <c r="D158" s="19" t="s">
        <v>1001</v>
      </c>
      <c r="E158" s="19" t="s">
        <v>25</v>
      </c>
      <c r="F158" s="19" t="s">
        <v>1001</v>
      </c>
      <c r="G158" s="2" t="s">
        <v>364</v>
      </c>
      <c r="H158" s="19" t="s">
        <v>850</v>
      </c>
      <c r="I158" s="10">
        <v>11290</v>
      </c>
      <c r="J158" s="10">
        <v>11290</v>
      </c>
      <c r="K158" s="10">
        <v>1956</v>
      </c>
      <c r="L158" s="10">
        <v>9334</v>
      </c>
      <c r="M158" s="10">
        <f>Table1[[#This Row],[Apportionment Amount Paid from  PCA 25660]]+Table1[[#This Row],[Apportionment Amount Paid from  PCA 25691]]</f>
        <v>11290</v>
      </c>
      <c r="N158" s="10">
        <f>Table1[[#This Row],[Total Amount of State Match Funding '[$1.00 Per $1.00 Withheld']]]-Table1[[#This Row],[Total Apportionment ]]</f>
        <v>0</v>
      </c>
    </row>
    <row r="159" spans="1:14" x14ac:dyDescent="0.2">
      <c r="A159" s="2" t="s">
        <v>365</v>
      </c>
      <c r="B159" s="2" t="s">
        <v>366</v>
      </c>
      <c r="C159" s="19" t="s">
        <v>367</v>
      </c>
      <c r="D159" s="19" t="s">
        <v>1002</v>
      </c>
      <c r="E159" s="19" t="s">
        <v>25</v>
      </c>
      <c r="F159" s="19" t="s">
        <v>1002</v>
      </c>
      <c r="G159" s="2" t="s">
        <v>368</v>
      </c>
      <c r="H159" s="19" t="s">
        <v>850</v>
      </c>
      <c r="I159" s="10">
        <v>86092</v>
      </c>
      <c r="J159" s="10">
        <v>86092</v>
      </c>
      <c r="K159" s="10">
        <v>14913</v>
      </c>
      <c r="L159" s="10">
        <v>71179</v>
      </c>
      <c r="M159" s="10">
        <f>Table1[[#This Row],[Apportionment Amount Paid from  PCA 25660]]+Table1[[#This Row],[Apportionment Amount Paid from  PCA 25691]]</f>
        <v>86092</v>
      </c>
      <c r="N159" s="10">
        <f>Table1[[#This Row],[Total Amount of State Match Funding '[$1.00 Per $1.00 Withheld']]]-Table1[[#This Row],[Total Apportionment ]]</f>
        <v>0</v>
      </c>
    </row>
    <row r="160" spans="1:14" x14ac:dyDescent="0.2">
      <c r="A160" s="2" t="s">
        <v>365</v>
      </c>
      <c r="B160" s="2" t="s">
        <v>369</v>
      </c>
      <c r="C160" s="19" t="s">
        <v>367</v>
      </c>
      <c r="D160" s="19" t="s">
        <v>1003</v>
      </c>
      <c r="E160" s="19" t="s">
        <v>25</v>
      </c>
      <c r="F160" s="19" t="s">
        <v>1003</v>
      </c>
      <c r="G160" s="2" t="s">
        <v>370</v>
      </c>
      <c r="H160" s="19" t="s">
        <v>850</v>
      </c>
      <c r="I160" s="10">
        <v>89331</v>
      </c>
      <c r="J160" s="10">
        <v>89331</v>
      </c>
      <c r="K160" s="10">
        <v>15474</v>
      </c>
      <c r="L160" s="10">
        <v>73857</v>
      </c>
      <c r="M160" s="10">
        <f>Table1[[#This Row],[Apportionment Amount Paid from  PCA 25660]]+Table1[[#This Row],[Apportionment Amount Paid from  PCA 25691]]</f>
        <v>89331</v>
      </c>
      <c r="N160" s="10">
        <f>Table1[[#This Row],[Total Amount of State Match Funding '[$1.00 Per $1.00 Withheld']]]-Table1[[#This Row],[Total Apportionment ]]</f>
        <v>0</v>
      </c>
    </row>
    <row r="161" spans="1:14" x14ac:dyDescent="0.2">
      <c r="A161" s="2" t="s">
        <v>365</v>
      </c>
      <c r="B161" s="2" t="s">
        <v>371</v>
      </c>
      <c r="C161" s="19" t="s">
        <v>367</v>
      </c>
      <c r="D161" s="19" t="s">
        <v>1004</v>
      </c>
      <c r="E161" s="19" t="s">
        <v>25</v>
      </c>
      <c r="F161" s="19" t="s">
        <v>1004</v>
      </c>
      <c r="G161" s="2" t="s">
        <v>372</v>
      </c>
      <c r="H161" s="19" t="s">
        <v>850</v>
      </c>
      <c r="I161" s="10">
        <v>450557</v>
      </c>
      <c r="J161" s="10">
        <v>450557</v>
      </c>
      <c r="K161" s="10">
        <v>78044</v>
      </c>
      <c r="L161" s="10">
        <v>372513</v>
      </c>
      <c r="M161" s="10">
        <f>Table1[[#This Row],[Apportionment Amount Paid from  PCA 25660]]+Table1[[#This Row],[Apportionment Amount Paid from  PCA 25691]]</f>
        <v>450557</v>
      </c>
      <c r="N161" s="10">
        <f>Table1[[#This Row],[Total Amount of State Match Funding '[$1.00 Per $1.00 Withheld']]]-Table1[[#This Row],[Total Apportionment ]]</f>
        <v>0</v>
      </c>
    </row>
    <row r="162" spans="1:14" x14ac:dyDescent="0.2">
      <c r="A162" s="2" t="s">
        <v>365</v>
      </c>
      <c r="B162" s="2" t="s">
        <v>373</v>
      </c>
      <c r="C162" s="19" t="s">
        <v>367</v>
      </c>
      <c r="D162" s="19" t="s">
        <v>1005</v>
      </c>
      <c r="E162" s="19" t="s">
        <v>25</v>
      </c>
      <c r="F162" s="19" t="s">
        <v>1005</v>
      </c>
      <c r="G162" s="2" t="s">
        <v>374</v>
      </c>
      <c r="H162" s="19" t="s">
        <v>850</v>
      </c>
      <c r="I162" s="10">
        <v>397369</v>
      </c>
      <c r="J162" s="10">
        <v>397369</v>
      </c>
      <c r="K162" s="10">
        <v>68831</v>
      </c>
      <c r="L162" s="10">
        <v>328538</v>
      </c>
      <c r="M162" s="10">
        <f>Table1[[#This Row],[Apportionment Amount Paid from  PCA 25660]]+Table1[[#This Row],[Apportionment Amount Paid from  PCA 25691]]</f>
        <v>397369</v>
      </c>
      <c r="N162" s="10">
        <f>Table1[[#This Row],[Total Amount of State Match Funding '[$1.00 Per $1.00 Withheld']]]-Table1[[#This Row],[Total Apportionment ]]</f>
        <v>0</v>
      </c>
    </row>
    <row r="163" spans="1:14" x14ac:dyDescent="0.2">
      <c r="A163" s="2" t="s">
        <v>365</v>
      </c>
      <c r="B163" s="2" t="s">
        <v>375</v>
      </c>
      <c r="C163" s="19" t="s">
        <v>367</v>
      </c>
      <c r="D163" s="19" t="s">
        <v>1006</v>
      </c>
      <c r="E163" s="19" t="s">
        <v>25</v>
      </c>
      <c r="F163" s="19" t="s">
        <v>1006</v>
      </c>
      <c r="G163" s="2" t="s">
        <v>376</v>
      </c>
      <c r="H163" s="19" t="s">
        <v>850</v>
      </c>
      <c r="I163" s="10">
        <v>52536</v>
      </c>
      <c r="J163" s="10">
        <v>52536</v>
      </c>
      <c r="K163" s="10">
        <v>9100</v>
      </c>
      <c r="L163" s="10">
        <v>43436</v>
      </c>
      <c r="M163" s="10">
        <f>Table1[[#This Row],[Apportionment Amount Paid from  PCA 25660]]+Table1[[#This Row],[Apportionment Amount Paid from  PCA 25691]]</f>
        <v>52536</v>
      </c>
      <c r="N163" s="10">
        <f>Table1[[#This Row],[Total Amount of State Match Funding '[$1.00 Per $1.00 Withheld']]]-Table1[[#This Row],[Total Apportionment ]]</f>
        <v>0</v>
      </c>
    </row>
    <row r="164" spans="1:14" x14ac:dyDescent="0.2">
      <c r="A164" s="2" t="s">
        <v>365</v>
      </c>
      <c r="B164" s="2" t="s">
        <v>377</v>
      </c>
      <c r="C164" s="19" t="s">
        <v>367</v>
      </c>
      <c r="D164" s="19" t="s">
        <v>1007</v>
      </c>
      <c r="E164" s="19" t="s">
        <v>25</v>
      </c>
      <c r="F164" s="19" t="s">
        <v>1007</v>
      </c>
      <c r="G164" s="2" t="s">
        <v>378</v>
      </c>
      <c r="H164" s="19" t="s">
        <v>850</v>
      </c>
      <c r="I164" s="10">
        <v>139506</v>
      </c>
      <c r="J164" s="10">
        <v>139506</v>
      </c>
      <c r="K164" s="10">
        <v>24165</v>
      </c>
      <c r="L164" s="10">
        <v>115341</v>
      </c>
      <c r="M164" s="10">
        <f>Table1[[#This Row],[Apportionment Amount Paid from  PCA 25660]]+Table1[[#This Row],[Apportionment Amount Paid from  PCA 25691]]</f>
        <v>139506</v>
      </c>
      <c r="N164" s="10">
        <f>Table1[[#This Row],[Total Amount of State Match Funding '[$1.00 Per $1.00 Withheld']]]-Table1[[#This Row],[Total Apportionment ]]</f>
        <v>0</v>
      </c>
    </row>
    <row r="165" spans="1:14" x14ac:dyDescent="0.2">
      <c r="A165" s="2" t="s">
        <v>365</v>
      </c>
      <c r="B165" s="2" t="s">
        <v>379</v>
      </c>
      <c r="C165" s="19" t="s">
        <v>367</v>
      </c>
      <c r="D165" s="19" t="s">
        <v>1008</v>
      </c>
      <c r="E165" s="19" t="s">
        <v>25</v>
      </c>
      <c r="F165" s="19" t="s">
        <v>1008</v>
      </c>
      <c r="G165" s="2" t="s">
        <v>380</v>
      </c>
      <c r="H165" s="19" t="s">
        <v>850</v>
      </c>
      <c r="I165" s="10">
        <v>149588</v>
      </c>
      <c r="J165" s="10">
        <v>149588</v>
      </c>
      <c r="K165" s="10">
        <v>25911</v>
      </c>
      <c r="L165" s="10">
        <v>123677</v>
      </c>
      <c r="M165" s="10">
        <f>Table1[[#This Row],[Apportionment Amount Paid from  PCA 25660]]+Table1[[#This Row],[Apportionment Amount Paid from  PCA 25691]]</f>
        <v>149588</v>
      </c>
      <c r="N165" s="10">
        <f>Table1[[#This Row],[Total Amount of State Match Funding '[$1.00 Per $1.00 Withheld']]]-Table1[[#This Row],[Total Apportionment ]]</f>
        <v>0</v>
      </c>
    </row>
    <row r="166" spans="1:14" x14ac:dyDescent="0.2">
      <c r="A166" s="2" t="s">
        <v>365</v>
      </c>
      <c r="B166" s="2" t="s">
        <v>381</v>
      </c>
      <c r="C166" s="19" t="s">
        <v>367</v>
      </c>
      <c r="D166" s="19" t="s">
        <v>1009</v>
      </c>
      <c r="E166" s="19" t="s">
        <v>25</v>
      </c>
      <c r="F166" s="19" t="s">
        <v>1009</v>
      </c>
      <c r="G166" s="2" t="s">
        <v>382</v>
      </c>
      <c r="H166" s="19" t="s">
        <v>850</v>
      </c>
      <c r="I166" s="10">
        <v>72461</v>
      </c>
      <c r="J166" s="10">
        <v>72461</v>
      </c>
      <c r="K166" s="10">
        <v>12551</v>
      </c>
      <c r="L166" s="10">
        <v>59910</v>
      </c>
      <c r="M166" s="10">
        <f>Table1[[#This Row],[Apportionment Amount Paid from  PCA 25660]]+Table1[[#This Row],[Apportionment Amount Paid from  PCA 25691]]</f>
        <v>72461</v>
      </c>
      <c r="N166" s="10">
        <f>Table1[[#This Row],[Total Amount of State Match Funding '[$1.00 Per $1.00 Withheld']]]-Table1[[#This Row],[Total Apportionment ]]</f>
        <v>0</v>
      </c>
    </row>
    <row r="167" spans="1:14" x14ac:dyDescent="0.2">
      <c r="A167" s="2" t="s">
        <v>365</v>
      </c>
      <c r="B167" s="2" t="s">
        <v>383</v>
      </c>
      <c r="C167" s="19" t="s">
        <v>367</v>
      </c>
      <c r="D167" s="19" t="s">
        <v>1010</v>
      </c>
      <c r="E167" s="19" t="s">
        <v>25</v>
      </c>
      <c r="F167" s="19" t="s">
        <v>1010</v>
      </c>
      <c r="G167" s="2" t="s">
        <v>384</v>
      </c>
      <c r="H167" s="19" t="s">
        <v>850</v>
      </c>
      <c r="I167" s="10">
        <v>97149</v>
      </c>
      <c r="J167" s="10">
        <v>97149</v>
      </c>
      <c r="K167" s="10">
        <v>16828</v>
      </c>
      <c r="L167" s="10">
        <v>80321</v>
      </c>
      <c r="M167" s="10">
        <f>Table1[[#This Row],[Apportionment Amount Paid from  PCA 25660]]+Table1[[#This Row],[Apportionment Amount Paid from  PCA 25691]]</f>
        <v>97149</v>
      </c>
      <c r="N167" s="10">
        <f>Table1[[#This Row],[Total Amount of State Match Funding '[$1.00 Per $1.00 Withheld']]]-Table1[[#This Row],[Total Apportionment ]]</f>
        <v>0</v>
      </c>
    </row>
    <row r="168" spans="1:14" x14ac:dyDescent="0.2">
      <c r="A168" s="2" t="s">
        <v>365</v>
      </c>
      <c r="B168" s="2" t="s">
        <v>385</v>
      </c>
      <c r="C168" s="19" t="s">
        <v>367</v>
      </c>
      <c r="D168" s="19" t="s">
        <v>1011</v>
      </c>
      <c r="E168" s="19" t="s">
        <v>25</v>
      </c>
      <c r="F168" s="19" t="s">
        <v>1011</v>
      </c>
      <c r="G168" s="2" t="s">
        <v>386</v>
      </c>
      <c r="H168" s="19" t="s">
        <v>850</v>
      </c>
      <c r="I168" s="10">
        <v>59498</v>
      </c>
      <c r="J168" s="10">
        <v>59498</v>
      </c>
      <c r="K168" s="10">
        <v>10306</v>
      </c>
      <c r="L168" s="10">
        <v>49192</v>
      </c>
      <c r="M168" s="10">
        <f>Table1[[#This Row],[Apportionment Amount Paid from  PCA 25660]]+Table1[[#This Row],[Apportionment Amount Paid from  PCA 25691]]</f>
        <v>59498</v>
      </c>
      <c r="N168" s="10">
        <f>Table1[[#This Row],[Total Amount of State Match Funding '[$1.00 Per $1.00 Withheld']]]-Table1[[#This Row],[Total Apportionment ]]</f>
        <v>0</v>
      </c>
    </row>
    <row r="169" spans="1:14" x14ac:dyDescent="0.2">
      <c r="A169" s="2" t="s">
        <v>387</v>
      </c>
      <c r="B169" s="2" t="s">
        <v>388</v>
      </c>
      <c r="C169" s="19" t="s">
        <v>389</v>
      </c>
      <c r="D169" s="19" t="s">
        <v>1012</v>
      </c>
      <c r="E169" s="19" t="s">
        <v>25</v>
      </c>
      <c r="F169" s="19" t="s">
        <v>1012</v>
      </c>
      <c r="G169" s="2" t="s">
        <v>390</v>
      </c>
      <c r="H169" s="19" t="s">
        <v>851</v>
      </c>
      <c r="I169" s="10">
        <v>19866</v>
      </c>
      <c r="J169" s="10">
        <v>19866</v>
      </c>
      <c r="K169" s="10">
        <v>3441</v>
      </c>
      <c r="L169" s="10">
        <v>16425</v>
      </c>
      <c r="M169" s="10">
        <f>Table1[[#This Row],[Apportionment Amount Paid from  PCA 25660]]+Table1[[#This Row],[Apportionment Amount Paid from  PCA 25691]]</f>
        <v>19866</v>
      </c>
      <c r="N169" s="10">
        <f>Table1[[#This Row],[Total Amount of State Match Funding '[$1.00 Per $1.00 Withheld']]]-Table1[[#This Row],[Total Apportionment ]]</f>
        <v>0</v>
      </c>
    </row>
    <row r="170" spans="1:14" x14ac:dyDescent="0.2">
      <c r="A170" s="2" t="s">
        <v>391</v>
      </c>
      <c r="B170" s="2" t="s">
        <v>392</v>
      </c>
      <c r="C170" s="19" t="s">
        <v>393</v>
      </c>
      <c r="D170" s="19" t="s">
        <v>1013</v>
      </c>
      <c r="E170" s="19" t="s">
        <v>25</v>
      </c>
      <c r="F170" s="19" t="s">
        <v>1013</v>
      </c>
      <c r="G170" s="2" t="s">
        <v>394</v>
      </c>
      <c r="H170" s="19" t="s">
        <v>851</v>
      </c>
      <c r="I170" s="10">
        <v>2000</v>
      </c>
      <c r="J170" s="10">
        <v>2000</v>
      </c>
      <c r="K170" s="10">
        <v>346</v>
      </c>
      <c r="L170" s="10">
        <v>1654</v>
      </c>
      <c r="M170" s="10">
        <f>Table1[[#This Row],[Apportionment Amount Paid from  PCA 25660]]+Table1[[#This Row],[Apportionment Amount Paid from  PCA 25691]]</f>
        <v>2000</v>
      </c>
      <c r="N170" s="10">
        <f>Table1[[#This Row],[Total Amount of State Match Funding '[$1.00 Per $1.00 Withheld']]]-Table1[[#This Row],[Total Apportionment ]]</f>
        <v>0</v>
      </c>
    </row>
    <row r="171" spans="1:14" x14ac:dyDescent="0.2">
      <c r="A171" s="2" t="s">
        <v>391</v>
      </c>
      <c r="B171" s="2" t="s">
        <v>395</v>
      </c>
      <c r="C171" s="19" t="s">
        <v>393</v>
      </c>
      <c r="D171" s="19" t="s">
        <v>1014</v>
      </c>
      <c r="E171" s="19" t="s">
        <v>25</v>
      </c>
      <c r="F171" s="19" t="s">
        <v>1014</v>
      </c>
      <c r="G171" s="2" t="s">
        <v>396</v>
      </c>
      <c r="H171" s="19" t="s">
        <v>850</v>
      </c>
      <c r="I171" s="10">
        <v>7500</v>
      </c>
      <c r="J171" s="10">
        <v>7500</v>
      </c>
      <c r="K171" s="10">
        <v>1299</v>
      </c>
      <c r="L171" s="10">
        <v>6201</v>
      </c>
      <c r="M171" s="10">
        <f>Table1[[#This Row],[Apportionment Amount Paid from  PCA 25660]]+Table1[[#This Row],[Apportionment Amount Paid from  PCA 25691]]</f>
        <v>7500</v>
      </c>
      <c r="N171" s="10">
        <f>Table1[[#This Row],[Total Amount of State Match Funding '[$1.00 Per $1.00 Withheld']]]-Table1[[#This Row],[Total Apportionment ]]</f>
        <v>0</v>
      </c>
    </row>
    <row r="172" spans="1:14" x14ac:dyDescent="0.2">
      <c r="A172" s="2" t="s">
        <v>397</v>
      </c>
      <c r="B172" s="2" t="s">
        <v>398</v>
      </c>
      <c r="C172" s="19" t="s">
        <v>399</v>
      </c>
      <c r="D172" s="19" t="s">
        <v>1015</v>
      </c>
      <c r="E172" s="19" t="s">
        <v>25</v>
      </c>
      <c r="F172" s="19" t="s">
        <v>1015</v>
      </c>
      <c r="G172" s="2" t="s">
        <v>400</v>
      </c>
      <c r="H172" s="19" t="s">
        <v>851</v>
      </c>
      <c r="I172" s="10">
        <v>147916</v>
      </c>
      <c r="J172" s="10">
        <v>147916</v>
      </c>
      <c r="K172" s="10">
        <v>25622</v>
      </c>
      <c r="L172" s="10">
        <v>122294</v>
      </c>
      <c r="M172" s="10">
        <f>Table1[[#This Row],[Apportionment Amount Paid from  PCA 25660]]+Table1[[#This Row],[Apportionment Amount Paid from  PCA 25691]]</f>
        <v>147916</v>
      </c>
      <c r="N172" s="10">
        <f>Table1[[#This Row],[Total Amount of State Match Funding '[$1.00 Per $1.00 Withheld']]]-Table1[[#This Row],[Total Apportionment ]]</f>
        <v>0</v>
      </c>
    </row>
    <row r="173" spans="1:14" x14ac:dyDescent="0.2">
      <c r="A173" s="2" t="s">
        <v>397</v>
      </c>
      <c r="B173" s="2" t="s">
        <v>401</v>
      </c>
      <c r="C173" s="19" t="s">
        <v>399</v>
      </c>
      <c r="D173" s="19" t="s">
        <v>1016</v>
      </c>
      <c r="E173" s="19" t="s">
        <v>25</v>
      </c>
      <c r="F173" s="19" t="s">
        <v>1016</v>
      </c>
      <c r="G173" s="2" t="s">
        <v>402</v>
      </c>
      <c r="H173" s="19" t="s">
        <v>850</v>
      </c>
      <c r="I173" s="10">
        <v>472506</v>
      </c>
      <c r="J173" s="10">
        <v>472506</v>
      </c>
      <c r="K173" s="10">
        <v>81846</v>
      </c>
      <c r="L173" s="10">
        <v>390660</v>
      </c>
      <c r="M173" s="10">
        <f>Table1[[#This Row],[Apportionment Amount Paid from  PCA 25660]]+Table1[[#This Row],[Apportionment Amount Paid from  PCA 25691]]</f>
        <v>472506</v>
      </c>
      <c r="N173" s="10">
        <f>Table1[[#This Row],[Total Amount of State Match Funding '[$1.00 Per $1.00 Withheld']]]-Table1[[#This Row],[Total Apportionment ]]</f>
        <v>0</v>
      </c>
    </row>
    <row r="174" spans="1:14" x14ac:dyDescent="0.2">
      <c r="A174" s="2" t="s">
        <v>397</v>
      </c>
      <c r="B174" s="2" t="s">
        <v>403</v>
      </c>
      <c r="C174" s="19" t="s">
        <v>399</v>
      </c>
      <c r="D174" s="19" t="s">
        <v>1017</v>
      </c>
      <c r="E174" s="19" t="s">
        <v>25</v>
      </c>
      <c r="F174" s="19" t="s">
        <v>1017</v>
      </c>
      <c r="G174" s="2" t="s">
        <v>404</v>
      </c>
      <c r="H174" s="19" t="s">
        <v>850</v>
      </c>
      <c r="I174" s="10">
        <v>198859</v>
      </c>
      <c r="J174" s="10">
        <v>198859</v>
      </c>
      <c r="K174" s="10">
        <v>34446</v>
      </c>
      <c r="L174" s="10">
        <v>164413</v>
      </c>
      <c r="M174" s="10">
        <f>Table1[[#This Row],[Apportionment Amount Paid from  PCA 25660]]+Table1[[#This Row],[Apportionment Amount Paid from  PCA 25691]]</f>
        <v>198859</v>
      </c>
      <c r="N174" s="10">
        <f>Table1[[#This Row],[Total Amount of State Match Funding '[$1.00 Per $1.00 Withheld']]]-Table1[[#This Row],[Total Apportionment ]]</f>
        <v>0</v>
      </c>
    </row>
    <row r="175" spans="1:14" x14ac:dyDescent="0.2">
      <c r="A175" s="2" t="s">
        <v>397</v>
      </c>
      <c r="B175" s="2" t="s">
        <v>405</v>
      </c>
      <c r="C175" s="19" t="s">
        <v>399</v>
      </c>
      <c r="D175" s="19" t="s">
        <v>1018</v>
      </c>
      <c r="E175" s="19" t="s">
        <v>25</v>
      </c>
      <c r="F175" s="19" t="s">
        <v>1018</v>
      </c>
      <c r="G175" s="2" t="s">
        <v>406</v>
      </c>
      <c r="H175" s="19" t="s">
        <v>850</v>
      </c>
      <c r="I175" s="10">
        <v>25706</v>
      </c>
      <c r="J175" s="10">
        <v>25706</v>
      </c>
      <c r="K175" s="10">
        <v>4453</v>
      </c>
      <c r="L175" s="10">
        <v>21253</v>
      </c>
      <c r="M175" s="10">
        <f>Table1[[#This Row],[Apportionment Amount Paid from  PCA 25660]]+Table1[[#This Row],[Apportionment Amount Paid from  PCA 25691]]</f>
        <v>25706</v>
      </c>
      <c r="N175" s="10">
        <f>Table1[[#This Row],[Total Amount of State Match Funding '[$1.00 Per $1.00 Withheld']]]-Table1[[#This Row],[Total Apportionment ]]</f>
        <v>0</v>
      </c>
    </row>
    <row r="176" spans="1:14" x14ac:dyDescent="0.2">
      <c r="A176" s="2" t="s">
        <v>397</v>
      </c>
      <c r="B176" s="2" t="s">
        <v>407</v>
      </c>
      <c r="C176" s="19" t="s">
        <v>399</v>
      </c>
      <c r="D176" s="19" t="s">
        <v>1019</v>
      </c>
      <c r="E176" s="19" t="s">
        <v>25</v>
      </c>
      <c r="F176" s="19" t="s">
        <v>1019</v>
      </c>
      <c r="G176" s="2" t="s">
        <v>408</v>
      </c>
      <c r="H176" s="19" t="s">
        <v>850</v>
      </c>
      <c r="I176" s="10">
        <v>458953</v>
      </c>
      <c r="J176" s="10">
        <v>458953</v>
      </c>
      <c r="K176" s="10">
        <v>79498</v>
      </c>
      <c r="L176" s="10">
        <v>379455</v>
      </c>
      <c r="M176" s="10">
        <f>Table1[[#This Row],[Apportionment Amount Paid from  PCA 25660]]+Table1[[#This Row],[Apportionment Amount Paid from  PCA 25691]]</f>
        <v>458953</v>
      </c>
      <c r="N176" s="10">
        <f>Table1[[#This Row],[Total Amount of State Match Funding '[$1.00 Per $1.00 Withheld']]]-Table1[[#This Row],[Total Apportionment ]]</f>
        <v>0</v>
      </c>
    </row>
    <row r="177" spans="1:14" x14ac:dyDescent="0.2">
      <c r="A177" s="2" t="s">
        <v>397</v>
      </c>
      <c r="B177" s="2" t="s">
        <v>409</v>
      </c>
      <c r="C177" s="19" t="s">
        <v>399</v>
      </c>
      <c r="D177" s="19" t="s">
        <v>1020</v>
      </c>
      <c r="E177" s="19" t="s">
        <v>25</v>
      </c>
      <c r="F177" s="19" t="s">
        <v>1020</v>
      </c>
      <c r="G177" s="2" t="s">
        <v>410</v>
      </c>
      <c r="H177" s="19" t="s">
        <v>850</v>
      </c>
      <c r="I177" s="10">
        <v>120064</v>
      </c>
      <c r="J177" s="10">
        <v>120064</v>
      </c>
      <c r="K177" s="10">
        <v>20797</v>
      </c>
      <c r="L177" s="10">
        <v>99267</v>
      </c>
      <c r="M177" s="10">
        <f>Table1[[#This Row],[Apportionment Amount Paid from  PCA 25660]]+Table1[[#This Row],[Apportionment Amount Paid from  PCA 25691]]</f>
        <v>120064</v>
      </c>
      <c r="N177" s="10">
        <f>Table1[[#This Row],[Total Amount of State Match Funding '[$1.00 Per $1.00 Withheld']]]-Table1[[#This Row],[Total Apportionment ]]</f>
        <v>0</v>
      </c>
    </row>
    <row r="178" spans="1:14" x14ac:dyDescent="0.2">
      <c r="A178" s="2" t="s">
        <v>397</v>
      </c>
      <c r="B178" s="2" t="s">
        <v>411</v>
      </c>
      <c r="C178" s="19" t="s">
        <v>399</v>
      </c>
      <c r="D178" s="19" t="s">
        <v>1021</v>
      </c>
      <c r="E178" s="19" t="s">
        <v>25</v>
      </c>
      <c r="F178" s="19" t="s">
        <v>1021</v>
      </c>
      <c r="G178" s="2" t="s">
        <v>412</v>
      </c>
      <c r="H178" s="19" t="s">
        <v>850</v>
      </c>
      <c r="I178" s="10">
        <v>530881</v>
      </c>
      <c r="J178" s="10">
        <v>530881</v>
      </c>
      <c r="K178" s="10">
        <v>91957</v>
      </c>
      <c r="L178" s="10">
        <v>438924</v>
      </c>
      <c r="M178" s="10">
        <f>Table1[[#This Row],[Apportionment Amount Paid from  PCA 25660]]+Table1[[#This Row],[Apportionment Amount Paid from  PCA 25691]]</f>
        <v>530881</v>
      </c>
      <c r="N178" s="10">
        <f>Table1[[#This Row],[Total Amount of State Match Funding '[$1.00 Per $1.00 Withheld']]]-Table1[[#This Row],[Total Apportionment ]]</f>
        <v>0</v>
      </c>
    </row>
    <row r="179" spans="1:14" x14ac:dyDescent="0.2">
      <c r="A179" s="2" t="s">
        <v>397</v>
      </c>
      <c r="B179" s="2" t="s">
        <v>413</v>
      </c>
      <c r="C179" s="19" t="s">
        <v>399</v>
      </c>
      <c r="D179" s="19" t="s">
        <v>1022</v>
      </c>
      <c r="E179" s="19" t="s">
        <v>25</v>
      </c>
      <c r="F179" s="19" t="s">
        <v>1022</v>
      </c>
      <c r="G179" s="2" t="s">
        <v>414</v>
      </c>
      <c r="H179" s="19" t="s">
        <v>850</v>
      </c>
      <c r="I179" s="10">
        <v>2700</v>
      </c>
      <c r="J179" s="10">
        <v>2700</v>
      </c>
      <c r="K179" s="10">
        <v>468</v>
      </c>
      <c r="L179" s="10">
        <v>2232</v>
      </c>
      <c r="M179" s="10">
        <f>Table1[[#This Row],[Apportionment Amount Paid from  PCA 25660]]+Table1[[#This Row],[Apportionment Amount Paid from  PCA 25691]]</f>
        <v>2700</v>
      </c>
      <c r="N179" s="10">
        <f>Table1[[#This Row],[Total Amount of State Match Funding '[$1.00 Per $1.00 Withheld']]]-Table1[[#This Row],[Total Apportionment ]]</f>
        <v>0</v>
      </c>
    </row>
    <row r="180" spans="1:14" x14ac:dyDescent="0.2">
      <c r="A180" s="2" t="s">
        <v>397</v>
      </c>
      <c r="B180" s="2" t="s">
        <v>415</v>
      </c>
      <c r="C180" s="19" t="s">
        <v>399</v>
      </c>
      <c r="D180" s="19" t="s">
        <v>1023</v>
      </c>
      <c r="E180" s="19" t="s">
        <v>25</v>
      </c>
      <c r="F180" s="19" t="s">
        <v>1023</v>
      </c>
      <c r="G180" s="2" t="s">
        <v>416</v>
      </c>
      <c r="H180" s="19" t="s">
        <v>850</v>
      </c>
      <c r="I180" s="10">
        <v>3960</v>
      </c>
      <c r="J180" s="10">
        <v>3960</v>
      </c>
      <c r="K180" s="10">
        <v>686</v>
      </c>
      <c r="L180" s="10">
        <v>3274</v>
      </c>
      <c r="M180" s="10">
        <f>Table1[[#This Row],[Apportionment Amount Paid from  PCA 25660]]+Table1[[#This Row],[Apportionment Amount Paid from  PCA 25691]]</f>
        <v>3960</v>
      </c>
      <c r="N180" s="10">
        <f>Table1[[#This Row],[Total Amount of State Match Funding '[$1.00 Per $1.00 Withheld']]]-Table1[[#This Row],[Total Apportionment ]]</f>
        <v>0</v>
      </c>
    </row>
    <row r="181" spans="1:14" x14ac:dyDescent="0.2">
      <c r="A181" s="2" t="s">
        <v>397</v>
      </c>
      <c r="B181" s="2" t="s">
        <v>417</v>
      </c>
      <c r="C181" s="19" t="s">
        <v>399</v>
      </c>
      <c r="D181" s="19" t="s">
        <v>1024</v>
      </c>
      <c r="E181" s="19" t="s">
        <v>25</v>
      </c>
      <c r="F181" s="19" t="s">
        <v>1024</v>
      </c>
      <c r="G181" s="2" t="s">
        <v>418</v>
      </c>
      <c r="H181" s="19" t="s">
        <v>850</v>
      </c>
      <c r="I181" s="10">
        <v>110673</v>
      </c>
      <c r="J181" s="10">
        <v>110673</v>
      </c>
      <c r="K181" s="10">
        <v>19170</v>
      </c>
      <c r="L181" s="10">
        <v>91503</v>
      </c>
      <c r="M181" s="10">
        <f>Table1[[#This Row],[Apportionment Amount Paid from  PCA 25660]]+Table1[[#This Row],[Apportionment Amount Paid from  PCA 25691]]</f>
        <v>110673</v>
      </c>
      <c r="N181" s="10">
        <f>Table1[[#This Row],[Total Amount of State Match Funding '[$1.00 Per $1.00 Withheld']]]-Table1[[#This Row],[Total Apportionment ]]</f>
        <v>0</v>
      </c>
    </row>
    <row r="182" spans="1:14" x14ac:dyDescent="0.2">
      <c r="A182" s="2" t="s">
        <v>397</v>
      </c>
      <c r="B182" s="2" t="s">
        <v>419</v>
      </c>
      <c r="C182" s="19" t="s">
        <v>399</v>
      </c>
      <c r="D182" s="19" t="s">
        <v>1025</v>
      </c>
      <c r="E182" s="19" t="s">
        <v>25</v>
      </c>
      <c r="F182" s="19" t="s">
        <v>1025</v>
      </c>
      <c r="G182" s="2" t="s">
        <v>420</v>
      </c>
      <c r="H182" s="19" t="s">
        <v>850</v>
      </c>
      <c r="I182" s="10">
        <v>2000</v>
      </c>
      <c r="J182" s="10">
        <v>2000</v>
      </c>
      <c r="K182" s="10">
        <v>346</v>
      </c>
      <c r="L182" s="10">
        <v>1654</v>
      </c>
      <c r="M182" s="10">
        <f>Table1[[#This Row],[Apportionment Amount Paid from  PCA 25660]]+Table1[[#This Row],[Apportionment Amount Paid from  PCA 25691]]</f>
        <v>2000</v>
      </c>
      <c r="N182" s="10">
        <f>Table1[[#This Row],[Total Amount of State Match Funding '[$1.00 Per $1.00 Withheld']]]-Table1[[#This Row],[Total Apportionment ]]</f>
        <v>0</v>
      </c>
    </row>
    <row r="183" spans="1:14" x14ac:dyDescent="0.2">
      <c r="A183" s="2" t="s">
        <v>397</v>
      </c>
      <c r="B183" s="2" t="s">
        <v>421</v>
      </c>
      <c r="C183" s="19" t="s">
        <v>399</v>
      </c>
      <c r="D183" s="19" t="s">
        <v>1026</v>
      </c>
      <c r="E183" s="19" t="s">
        <v>25</v>
      </c>
      <c r="F183" s="19" t="s">
        <v>1026</v>
      </c>
      <c r="G183" s="2" t="s">
        <v>422</v>
      </c>
      <c r="H183" s="19" t="s">
        <v>850</v>
      </c>
      <c r="I183" s="10">
        <v>344589</v>
      </c>
      <c r="J183" s="10">
        <v>344589</v>
      </c>
      <c r="K183" s="10">
        <v>59689</v>
      </c>
      <c r="L183" s="10">
        <v>284900</v>
      </c>
      <c r="M183" s="10">
        <f>Table1[[#This Row],[Apportionment Amount Paid from  PCA 25660]]+Table1[[#This Row],[Apportionment Amount Paid from  PCA 25691]]</f>
        <v>344589</v>
      </c>
      <c r="N183" s="10">
        <f>Table1[[#This Row],[Total Amount of State Match Funding '[$1.00 Per $1.00 Withheld']]]-Table1[[#This Row],[Total Apportionment ]]</f>
        <v>0</v>
      </c>
    </row>
    <row r="184" spans="1:14" x14ac:dyDescent="0.2">
      <c r="A184" s="2" t="s">
        <v>397</v>
      </c>
      <c r="B184" s="2" t="s">
        <v>423</v>
      </c>
      <c r="C184" s="19" t="s">
        <v>399</v>
      </c>
      <c r="D184" s="19" t="s">
        <v>1027</v>
      </c>
      <c r="E184" s="19" t="s">
        <v>25</v>
      </c>
      <c r="F184" s="19" t="s">
        <v>1027</v>
      </c>
      <c r="G184" s="2" t="s">
        <v>424</v>
      </c>
      <c r="H184" s="19" t="s">
        <v>850</v>
      </c>
      <c r="I184" s="10">
        <v>98755</v>
      </c>
      <c r="J184" s="10">
        <v>98755</v>
      </c>
      <c r="K184" s="10">
        <v>17106</v>
      </c>
      <c r="L184" s="10">
        <v>81649</v>
      </c>
      <c r="M184" s="10">
        <f>Table1[[#This Row],[Apportionment Amount Paid from  PCA 25660]]+Table1[[#This Row],[Apportionment Amount Paid from  PCA 25691]]</f>
        <v>98755</v>
      </c>
      <c r="N184" s="10">
        <f>Table1[[#This Row],[Total Amount of State Match Funding '[$1.00 Per $1.00 Withheld']]]-Table1[[#This Row],[Total Apportionment ]]</f>
        <v>0</v>
      </c>
    </row>
    <row r="185" spans="1:14" x14ac:dyDescent="0.2">
      <c r="A185" s="2" t="s">
        <v>425</v>
      </c>
      <c r="B185" s="2" t="s">
        <v>426</v>
      </c>
      <c r="C185" s="19" t="s">
        <v>427</v>
      </c>
      <c r="D185" s="19" t="s">
        <v>1028</v>
      </c>
      <c r="E185" s="19" t="s">
        <v>25</v>
      </c>
      <c r="F185" s="19" t="s">
        <v>1028</v>
      </c>
      <c r="G185" s="2" t="s">
        <v>428</v>
      </c>
      <c r="H185" s="19" t="s">
        <v>850</v>
      </c>
      <c r="I185" s="10">
        <v>606447</v>
      </c>
      <c r="J185" s="10">
        <v>606447</v>
      </c>
      <c r="K185" s="10">
        <v>105047</v>
      </c>
      <c r="L185" s="10">
        <v>501400</v>
      </c>
      <c r="M185" s="10">
        <f>Table1[[#This Row],[Apportionment Amount Paid from  PCA 25660]]+Table1[[#This Row],[Apportionment Amount Paid from  PCA 25691]]</f>
        <v>606447</v>
      </c>
      <c r="N185" s="10">
        <f>Table1[[#This Row],[Total Amount of State Match Funding '[$1.00 Per $1.00 Withheld']]]-Table1[[#This Row],[Total Apportionment ]]</f>
        <v>0</v>
      </c>
    </row>
    <row r="186" spans="1:14" x14ac:dyDescent="0.2">
      <c r="A186" s="2" t="s">
        <v>425</v>
      </c>
      <c r="B186" s="2" t="s">
        <v>429</v>
      </c>
      <c r="C186" s="19" t="s">
        <v>427</v>
      </c>
      <c r="D186" s="19" t="s">
        <v>1029</v>
      </c>
      <c r="E186" s="19" t="s">
        <v>25</v>
      </c>
      <c r="F186" s="19" t="s">
        <v>1029</v>
      </c>
      <c r="G186" s="2" t="s">
        <v>430</v>
      </c>
      <c r="H186" s="19" t="s">
        <v>850</v>
      </c>
      <c r="I186" s="10">
        <v>27434</v>
      </c>
      <c r="J186" s="10">
        <v>27434</v>
      </c>
      <c r="K186" s="10">
        <v>4752</v>
      </c>
      <c r="L186" s="10">
        <v>22682</v>
      </c>
      <c r="M186" s="10">
        <f>Table1[[#This Row],[Apportionment Amount Paid from  PCA 25660]]+Table1[[#This Row],[Apportionment Amount Paid from  PCA 25691]]</f>
        <v>27434</v>
      </c>
      <c r="N186" s="10">
        <f>Table1[[#This Row],[Total Amount of State Match Funding '[$1.00 Per $1.00 Withheld']]]-Table1[[#This Row],[Total Apportionment ]]</f>
        <v>0</v>
      </c>
    </row>
    <row r="187" spans="1:14" x14ac:dyDescent="0.2">
      <c r="A187" s="2" t="s">
        <v>431</v>
      </c>
      <c r="B187" s="2" t="s">
        <v>432</v>
      </c>
      <c r="C187" s="19" t="s">
        <v>433</v>
      </c>
      <c r="D187" s="19" t="s">
        <v>1030</v>
      </c>
      <c r="E187" s="19" t="s">
        <v>25</v>
      </c>
      <c r="F187" s="19" t="s">
        <v>1030</v>
      </c>
      <c r="G187" s="2" t="s">
        <v>434</v>
      </c>
      <c r="H187" s="19" t="s">
        <v>850</v>
      </c>
      <c r="I187" s="10">
        <v>31718</v>
      </c>
      <c r="J187" s="10">
        <v>31718</v>
      </c>
      <c r="K187" s="10">
        <v>5494</v>
      </c>
      <c r="L187" s="10">
        <v>26224</v>
      </c>
      <c r="M187" s="10">
        <f>Table1[[#This Row],[Apportionment Amount Paid from  PCA 25660]]+Table1[[#This Row],[Apportionment Amount Paid from  PCA 25691]]</f>
        <v>31718</v>
      </c>
      <c r="N187" s="10">
        <f>Table1[[#This Row],[Total Amount of State Match Funding '[$1.00 Per $1.00 Withheld']]]-Table1[[#This Row],[Total Apportionment ]]</f>
        <v>0</v>
      </c>
    </row>
    <row r="188" spans="1:14" x14ac:dyDescent="0.2">
      <c r="A188" s="2" t="s">
        <v>431</v>
      </c>
      <c r="B188" s="2" t="s">
        <v>435</v>
      </c>
      <c r="C188" s="19" t="s">
        <v>433</v>
      </c>
      <c r="D188" s="19" t="s">
        <v>1031</v>
      </c>
      <c r="E188" s="19" t="s">
        <v>25</v>
      </c>
      <c r="F188" s="19" t="s">
        <v>1031</v>
      </c>
      <c r="G188" s="2" t="s">
        <v>436</v>
      </c>
      <c r="H188" s="19" t="s">
        <v>850</v>
      </c>
      <c r="I188" s="10">
        <v>27881</v>
      </c>
      <c r="J188" s="10">
        <v>27881</v>
      </c>
      <c r="K188" s="10">
        <v>4829</v>
      </c>
      <c r="L188" s="10">
        <v>23052</v>
      </c>
      <c r="M188" s="10">
        <f>Table1[[#This Row],[Apportionment Amount Paid from  PCA 25660]]+Table1[[#This Row],[Apportionment Amount Paid from  PCA 25691]]</f>
        <v>27881</v>
      </c>
      <c r="N188" s="10">
        <f>Table1[[#This Row],[Total Amount of State Match Funding '[$1.00 Per $1.00 Withheld']]]-Table1[[#This Row],[Total Apportionment ]]</f>
        <v>0</v>
      </c>
    </row>
    <row r="189" spans="1:14" x14ac:dyDescent="0.2">
      <c r="A189" s="2" t="s">
        <v>437</v>
      </c>
      <c r="B189" s="2" t="s">
        <v>438</v>
      </c>
      <c r="C189" s="19" t="s">
        <v>439</v>
      </c>
      <c r="D189" s="19" t="s">
        <v>1032</v>
      </c>
      <c r="E189" s="19" t="s">
        <v>25</v>
      </c>
      <c r="F189" s="19" t="s">
        <v>1032</v>
      </c>
      <c r="G189" s="2" t="s">
        <v>440</v>
      </c>
      <c r="H189" s="19" t="s">
        <v>850</v>
      </c>
      <c r="I189" s="10">
        <v>1638756</v>
      </c>
      <c r="J189" s="10">
        <v>1638756</v>
      </c>
      <c r="K189" s="10">
        <v>283860</v>
      </c>
      <c r="L189" s="10">
        <v>1354896</v>
      </c>
      <c r="M189" s="10">
        <f>Table1[[#This Row],[Apportionment Amount Paid from  PCA 25660]]+Table1[[#This Row],[Apportionment Amount Paid from  PCA 25691]]</f>
        <v>1638756</v>
      </c>
      <c r="N189" s="10">
        <f>Table1[[#This Row],[Total Amount of State Match Funding '[$1.00 Per $1.00 Withheld']]]-Table1[[#This Row],[Total Apportionment ]]</f>
        <v>0</v>
      </c>
    </row>
    <row r="190" spans="1:14" x14ac:dyDescent="0.2">
      <c r="A190" s="2" t="s">
        <v>437</v>
      </c>
      <c r="B190" s="2" t="s">
        <v>441</v>
      </c>
      <c r="C190" s="19" t="s">
        <v>439</v>
      </c>
      <c r="D190" s="19" t="s">
        <v>1033</v>
      </c>
      <c r="E190" s="19" t="s">
        <v>25</v>
      </c>
      <c r="F190" s="19" t="s">
        <v>1033</v>
      </c>
      <c r="G190" s="2" t="s">
        <v>442</v>
      </c>
      <c r="H190" s="19" t="s">
        <v>850</v>
      </c>
      <c r="I190" s="10">
        <v>338748</v>
      </c>
      <c r="J190" s="10">
        <v>338748</v>
      </c>
      <c r="K190" s="10">
        <v>58677</v>
      </c>
      <c r="L190" s="10">
        <v>280071</v>
      </c>
      <c r="M190" s="10">
        <f>Table1[[#This Row],[Apportionment Amount Paid from  PCA 25660]]+Table1[[#This Row],[Apportionment Amount Paid from  PCA 25691]]</f>
        <v>338748</v>
      </c>
      <c r="N190" s="10">
        <f>Table1[[#This Row],[Total Amount of State Match Funding '[$1.00 Per $1.00 Withheld']]]-Table1[[#This Row],[Total Apportionment ]]</f>
        <v>0</v>
      </c>
    </row>
    <row r="191" spans="1:14" x14ac:dyDescent="0.2">
      <c r="A191" s="2" t="s">
        <v>437</v>
      </c>
      <c r="B191" s="2" t="s">
        <v>443</v>
      </c>
      <c r="C191" s="19" t="s">
        <v>439</v>
      </c>
      <c r="D191" s="19" t="s">
        <v>1034</v>
      </c>
      <c r="E191" s="19" t="s">
        <v>25</v>
      </c>
      <c r="F191" s="19" t="s">
        <v>1034</v>
      </c>
      <c r="G191" s="2" t="s">
        <v>444</v>
      </c>
      <c r="H191" s="19" t="s">
        <v>850</v>
      </c>
      <c r="I191" s="10">
        <v>378776</v>
      </c>
      <c r="J191" s="10">
        <v>378776</v>
      </c>
      <c r="K191" s="10">
        <v>65610</v>
      </c>
      <c r="L191" s="10">
        <v>313166</v>
      </c>
      <c r="M191" s="10">
        <f>Table1[[#This Row],[Apportionment Amount Paid from  PCA 25660]]+Table1[[#This Row],[Apportionment Amount Paid from  PCA 25691]]</f>
        <v>378776</v>
      </c>
      <c r="N191" s="10">
        <f>Table1[[#This Row],[Total Amount of State Match Funding '[$1.00 Per $1.00 Withheld']]]-Table1[[#This Row],[Total Apportionment ]]</f>
        <v>0</v>
      </c>
    </row>
    <row r="192" spans="1:14" x14ac:dyDescent="0.2">
      <c r="A192" s="2" t="s">
        <v>437</v>
      </c>
      <c r="B192" s="2" t="s">
        <v>445</v>
      </c>
      <c r="C192" s="19" t="s">
        <v>439</v>
      </c>
      <c r="D192" s="19" t="s">
        <v>1035</v>
      </c>
      <c r="E192" s="19" t="s">
        <v>25</v>
      </c>
      <c r="F192" s="19" t="s">
        <v>1035</v>
      </c>
      <c r="G192" s="2" t="s">
        <v>446</v>
      </c>
      <c r="H192" s="19" t="s">
        <v>850</v>
      </c>
      <c r="I192" s="10">
        <v>2274092</v>
      </c>
      <c r="J192" s="10">
        <v>2274092</v>
      </c>
      <c r="K192" s="10">
        <v>393911</v>
      </c>
      <c r="L192" s="10">
        <v>1880181</v>
      </c>
      <c r="M192" s="10">
        <f>Table1[[#This Row],[Apportionment Amount Paid from  PCA 25660]]+Table1[[#This Row],[Apportionment Amount Paid from  PCA 25691]]</f>
        <v>2274092</v>
      </c>
      <c r="N192" s="10">
        <f>Table1[[#This Row],[Total Amount of State Match Funding '[$1.00 Per $1.00 Withheld']]]-Table1[[#This Row],[Total Apportionment ]]</f>
        <v>0</v>
      </c>
    </row>
    <row r="193" spans="1:14" x14ac:dyDescent="0.2">
      <c r="A193" s="2" t="s">
        <v>437</v>
      </c>
      <c r="B193" s="2" t="s">
        <v>447</v>
      </c>
      <c r="C193" s="19" t="s">
        <v>439</v>
      </c>
      <c r="D193" s="19" t="s">
        <v>1036</v>
      </c>
      <c r="E193" s="19" t="s">
        <v>25</v>
      </c>
      <c r="F193" s="19" t="s">
        <v>1036</v>
      </c>
      <c r="G193" s="2" t="s">
        <v>448</v>
      </c>
      <c r="H193" s="19" t="s">
        <v>850</v>
      </c>
      <c r="I193" s="10">
        <v>299875</v>
      </c>
      <c r="J193" s="10">
        <v>299875</v>
      </c>
      <c r="K193" s="10">
        <v>51943</v>
      </c>
      <c r="L193" s="10">
        <v>247932</v>
      </c>
      <c r="M193" s="10">
        <f>Table1[[#This Row],[Apportionment Amount Paid from  PCA 25660]]+Table1[[#This Row],[Apportionment Amount Paid from  PCA 25691]]</f>
        <v>299875</v>
      </c>
      <c r="N193" s="10">
        <f>Table1[[#This Row],[Total Amount of State Match Funding '[$1.00 Per $1.00 Withheld']]]-Table1[[#This Row],[Total Apportionment ]]</f>
        <v>0</v>
      </c>
    </row>
    <row r="194" spans="1:14" x14ac:dyDescent="0.2">
      <c r="A194" s="2" t="s">
        <v>437</v>
      </c>
      <c r="B194" s="2" t="s">
        <v>449</v>
      </c>
      <c r="C194" s="19" t="s">
        <v>439</v>
      </c>
      <c r="D194" s="19" t="s">
        <v>1037</v>
      </c>
      <c r="E194" s="19" t="s">
        <v>25</v>
      </c>
      <c r="F194" s="19" t="s">
        <v>1037</v>
      </c>
      <c r="G194" s="2" t="s">
        <v>450</v>
      </c>
      <c r="H194" s="19" t="s">
        <v>850</v>
      </c>
      <c r="I194" s="10">
        <v>531720</v>
      </c>
      <c r="J194" s="10">
        <v>531720</v>
      </c>
      <c r="K194" s="10">
        <v>92103</v>
      </c>
      <c r="L194" s="10">
        <v>439617</v>
      </c>
      <c r="M194" s="10">
        <f>Table1[[#This Row],[Apportionment Amount Paid from  PCA 25660]]+Table1[[#This Row],[Apportionment Amount Paid from  PCA 25691]]</f>
        <v>531720</v>
      </c>
      <c r="N194" s="10">
        <f>Table1[[#This Row],[Total Amount of State Match Funding '[$1.00 Per $1.00 Withheld']]]-Table1[[#This Row],[Total Apportionment ]]</f>
        <v>0</v>
      </c>
    </row>
    <row r="195" spans="1:14" x14ac:dyDescent="0.2">
      <c r="A195" s="2" t="s">
        <v>437</v>
      </c>
      <c r="B195" s="2" t="s">
        <v>451</v>
      </c>
      <c r="C195" s="19" t="s">
        <v>439</v>
      </c>
      <c r="D195" s="19" t="s">
        <v>1038</v>
      </c>
      <c r="E195" s="19" t="s">
        <v>25</v>
      </c>
      <c r="F195" s="19" t="s">
        <v>1038</v>
      </c>
      <c r="G195" s="2" t="s">
        <v>452</v>
      </c>
      <c r="H195" s="19" t="s">
        <v>850</v>
      </c>
      <c r="I195" s="10">
        <v>391600</v>
      </c>
      <c r="J195" s="10">
        <v>391600</v>
      </c>
      <c r="K195" s="10">
        <v>67832</v>
      </c>
      <c r="L195" s="10">
        <v>323768</v>
      </c>
      <c r="M195" s="10">
        <f>Table1[[#This Row],[Apportionment Amount Paid from  PCA 25660]]+Table1[[#This Row],[Apportionment Amount Paid from  PCA 25691]]</f>
        <v>391600</v>
      </c>
      <c r="N195" s="10">
        <f>Table1[[#This Row],[Total Amount of State Match Funding '[$1.00 Per $1.00 Withheld']]]-Table1[[#This Row],[Total Apportionment ]]</f>
        <v>0</v>
      </c>
    </row>
    <row r="196" spans="1:14" x14ac:dyDescent="0.2">
      <c r="A196" s="2" t="s">
        <v>437</v>
      </c>
      <c r="B196" s="2" t="s">
        <v>453</v>
      </c>
      <c r="C196" s="19" t="s">
        <v>439</v>
      </c>
      <c r="D196" s="19" t="s">
        <v>1039</v>
      </c>
      <c r="E196" s="19" t="s">
        <v>25</v>
      </c>
      <c r="F196" s="19" t="s">
        <v>1039</v>
      </c>
      <c r="G196" s="2" t="s">
        <v>454</v>
      </c>
      <c r="H196" s="19" t="s">
        <v>850</v>
      </c>
      <c r="I196" s="10">
        <v>231038</v>
      </c>
      <c r="J196" s="10">
        <v>231038</v>
      </c>
      <c r="K196" s="10">
        <v>40020</v>
      </c>
      <c r="L196" s="10">
        <v>191018</v>
      </c>
      <c r="M196" s="10">
        <f>Table1[[#This Row],[Apportionment Amount Paid from  PCA 25660]]+Table1[[#This Row],[Apportionment Amount Paid from  PCA 25691]]</f>
        <v>231038</v>
      </c>
      <c r="N196" s="10">
        <f>Table1[[#This Row],[Total Amount of State Match Funding '[$1.00 Per $1.00 Withheld']]]-Table1[[#This Row],[Total Apportionment ]]</f>
        <v>0</v>
      </c>
    </row>
    <row r="197" spans="1:14" x14ac:dyDescent="0.2">
      <c r="A197" s="2" t="s">
        <v>437</v>
      </c>
      <c r="B197" s="2" t="s">
        <v>455</v>
      </c>
      <c r="C197" s="19" t="s">
        <v>439</v>
      </c>
      <c r="D197" s="19" t="s">
        <v>1040</v>
      </c>
      <c r="E197" s="19" t="s">
        <v>25</v>
      </c>
      <c r="F197" s="19" t="s">
        <v>1040</v>
      </c>
      <c r="G197" s="2" t="s">
        <v>456</v>
      </c>
      <c r="H197" s="19" t="s">
        <v>850</v>
      </c>
      <c r="I197" s="10">
        <v>1149235</v>
      </c>
      <c r="J197" s="10">
        <v>1149235</v>
      </c>
      <c r="K197" s="10">
        <v>199067</v>
      </c>
      <c r="L197" s="10">
        <v>950168</v>
      </c>
      <c r="M197" s="10">
        <f>Table1[[#This Row],[Apportionment Amount Paid from  PCA 25660]]+Table1[[#This Row],[Apportionment Amount Paid from  PCA 25691]]</f>
        <v>1149235</v>
      </c>
      <c r="N197" s="10">
        <f>Table1[[#This Row],[Total Amount of State Match Funding '[$1.00 Per $1.00 Withheld']]]-Table1[[#This Row],[Total Apportionment ]]</f>
        <v>0</v>
      </c>
    </row>
    <row r="198" spans="1:14" x14ac:dyDescent="0.2">
      <c r="A198" s="2" t="s">
        <v>437</v>
      </c>
      <c r="B198" s="2" t="s">
        <v>457</v>
      </c>
      <c r="C198" s="19" t="s">
        <v>439</v>
      </c>
      <c r="D198" s="19" t="s">
        <v>1041</v>
      </c>
      <c r="E198" s="19" t="s">
        <v>25</v>
      </c>
      <c r="F198" s="19" t="s">
        <v>1041</v>
      </c>
      <c r="G198" s="2" t="s">
        <v>458</v>
      </c>
      <c r="H198" s="19" t="s">
        <v>850</v>
      </c>
      <c r="I198" s="10">
        <v>400321</v>
      </c>
      <c r="J198" s="10">
        <v>400321</v>
      </c>
      <c r="K198" s="10">
        <v>69342</v>
      </c>
      <c r="L198" s="10">
        <v>330979</v>
      </c>
      <c r="M198" s="10">
        <f>Table1[[#This Row],[Apportionment Amount Paid from  PCA 25660]]+Table1[[#This Row],[Apportionment Amount Paid from  PCA 25691]]</f>
        <v>400321</v>
      </c>
      <c r="N198" s="10">
        <f>Table1[[#This Row],[Total Amount of State Match Funding '[$1.00 Per $1.00 Withheld']]]-Table1[[#This Row],[Total Apportionment ]]</f>
        <v>0</v>
      </c>
    </row>
    <row r="199" spans="1:14" x14ac:dyDescent="0.2">
      <c r="A199" s="2" t="s">
        <v>459</v>
      </c>
      <c r="B199" s="2" t="s">
        <v>460</v>
      </c>
      <c r="C199" s="19" t="s">
        <v>461</v>
      </c>
      <c r="D199" s="19" t="s">
        <v>1042</v>
      </c>
      <c r="E199" s="19" t="s">
        <v>25</v>
      </c>
      <c r="F199" s="19" t="s">
        <v>1042</v>
      </c>
      <c r="G199" s="2" t="s">
        <v>462</v>
      </c>
      <c r="H199" s="19" t="s">
        <v>850</v>
      </c>
      <c r="I199" s="10">
        <v>30984</v>
      </c>
      <c r="J199" s="10">
        <v>30984</v>
      </c>
      <c r="K199" s="10">
        <v>5367</v>
      </c>
      <c r="L199" s="10">
        <v>25617</v>
      </c>
      <c r="M199" s="10">
        <f>Table1[[#This Row],[Apportionment Amount Paid from  PCA 25660]]+Table1[[#This Row],[Apportionment Amount Paid from  PCA 25691]]</f>
        <v>30984</v>
      </c>
      <c r="N199" s="10">
        <f>Table1[[#This Row],[Total Amount of State Match Funding '[$1.00 Per $1.00 Withheld']]]-Table1[[#This Row],[Total Apportionment ]]</f>
        <v>0</v>
      </c>
    </row>
    <row r="200" spans="1:14" x14ac:dyDescent="0.2">
      <c r="A200" s="2" t="s">
        <v>459</v>
      </c>
      <c r="B200" s="2" t="s">
        <v>463</v>
      </c>
      <c r="C200" s="19" t="s">
        <v>461</v>
      </c>
      <c r="D200" s="19" t="s">
        <v>1043</v>
      </c>
      <c r="E200" s="19" t="s">
        <v>25</v>
      </c>
      <c r="F200" s="19" t="s">
        <v>1043</v>
      </c>
      <c r="G200" s="2" t="s">
        <v>464</v>
      </c>
      <c r="H200" s="19" t="s">
        <v>850</v>
      </c>
      <c r="I200" s="10">
        <v>46551</v>
      </c>
      <c r="J200" s="10">
        <v>46551</v>
      </c>
      <c r="K200" s="10">
        <v>8063</v>
      </c>
      <c r="L200" s="10">
        <v>38488</v>
      </c>
      <c r="M200" s="10">
        <f>Table1[[#This Row],[Apportionment Amount Paid from  PCA 25660]]+Table1[[#This Row],[Apportionment Amount Paid from  PCA 25691]]</f>
        <v>46551</v>
      </c>
      <c r="N200" s="10">
        <f>Table1[[#This Row],[Total Amount of State Match Funding '[$1.00 Per $1.00 Withheld']]]-Table1[[#This Row],[Total Apportionment ]]</f>
        <v>0</v>
      </c>
    </row>
    <row r="201" spans="1:14" x14ac:dyDescent="0.2">
      <c r="A201" s="2" t="s">
        <v>459</v>
      </c>
      <c r="B201" s="2" t="s">
        <v>465</v>
      </c>
      <c r="C201" s="19" t="s">
        <v>461</v>
      </c>
      <c r="D201" s="19" t="s">
        <v>1044</v>
      </c>
      <c r="E201" s="19" t="s">
        <v>25</v>
      </c>
      <c r="F201" s="19" t="s">
        <v>1044</v>
      </c>
      <c r="G201" s="2" t="s">
        <v>466</v>
      </c>
      <c r="H201" s="19" t="s">
        <v>850</v>
      </c>
      <c r="I201" s="10">
        <v>67579</v>
      </c>
      <c r="J201" s="10">
        <v>67579</v>
      </c>
      <c r="K201" s="10">
        <v>11706</v>
      </c>
      <c r="L201" s="10">
        <v>55873</v>
      </c>
      <c r="M201" s="10">
        <f>Table1[[#This Row],[Apportionment Amount Paid from  PCA 25660]]+Table1[[#This Row],[Apportionment Amount Paid from  PCA 25691]]</f>
        <v>67579</v>
      </c>
      <c r="N201" s="10">
        <f>Table1[[#This Row],[Total Amount of State Match Funding '[$1.00 Per $1.00 Withheld']]]-Table1[[#This Row],[Total Apportionment ]]</f>
        <v>0</v>
      </c>
    </row>
    <row r="202" spans="1:14" x14ac:dyDescent="0.2">
      <c r="A202" s="2" t="s">
        <v>459</v>
      </c>
      <c r="B202" s="2" t="s">
        <v>467</v>
      </c>
      <c r="C202" s="19" t="s">
        <v>461</v>
      </c>
      <c r="D202" s="19" t="s">
        <v>1045</v>
      </c>
      <c r="E202" s="19" t="s">
        <v>25</v>
      </c>
      <c r="F202" s="19" t="s">
        <v>1045</v>
      </c>
      <c r="G202" s="2" t="s">
        <v>468</v>
      </c>
      <c r="H202" s="19" t="s">
        <v>850</v>
      </c>
      <c r="I202" s="10">
        <v>7480</v>
      </c>
      <c r="J202" s="10">
        <v>7480</v>
      </c>
      <c r="K202" s="10">
        <v>1296</v>
      </c>
      <c r="L202" s="10">
        <v>6184</v>
      </c>
      <c r="M202" s="10">
        <f>Table1[[#This Row],[Apportionment Amount Paid from  PCA 25660]]+Table1[[#This Row],[Apportionment Amount Paid from  PCA 25691]]</f>
        <v>7480</v>
      </c>
      <c r="N202" s="10">
        <f>Table1[[#This Row],[Total Amount of State Match Funding '[$1.00 Per $1.00 Withheld']]]-Table1[[#This Row],[Total Apportionment ]]</f>
        <v>0</v>
      </c>
    </row>
    <row r="203" spans="1:14" x14ac:dyDescent="0.2">
      <c r="A203" s="2" t="s">
        <v>459</v>
      </c>
      <c r="B203" s="2" t="s">
        <v>469</v>
      </c>
      <c r="C203" s="19" t="s">
        <v>461</v>
      </c>
      <c r="D203" s="19" t="s">
        <v>1046</v>
      </c>
      <c r="E203" s="19" t="s">
        <v>25</v>
      </c>
      <c r="F203" s="19" t="s">
        <v>1046</v>
      </c>
      <c r="G203" s="2" t="s">
        <v>470</v>
      </c>
      <c r="H203" s="19" t="s">
        <v>850</v>
      </c>
      <c r="I203" s="10">
        <v>33704</v>
      </c>
      <c r="J203" s="10">
        <v>33704</v>
      </c>
      <c r="K203" s="10">
        <v>5838</v>
      </c>
      <c r="L203" s="10">
        <v>27866</v>
      </c>
      <c r="M203" s="10">
        <f>Table1[[#This Row],[Apportionment Amount Paid from  PCA 25660]]+Table1[[#This Row],[Apportionment Amount Paid from  PCA 25691]]</f>
        <v>33704</v>
      </c>
      <c r="N203" s="10">
        <f>Table1[[#This Row],[Total Amount of State Match Funding '[$1.00 Per $1.00 Withheld']]]-Table1[[#This Row],[Total Apportionment ]]</f>
        <v>0</v>
      </c>
    </row>
    <row r="204" spans="1:14" x14ac:dyDescent="0.2">
      <c r="A204" s="2" t="s">
        <v>459</v>
      </c>
      <c r="B204" s="2" t="s">
        <v>471</v>
      </c>
      <c r="C204" s="19" t="s">
        <v>461</v>
      </c>
      <c r="D204" s="19" t="s">
        <v>1047</v>
      </c>
      <c r="E204" s="19" t="s">
        <v>25</v>
      </c>
      <c r="F204" s="19" t="s">
        <v>1047</v>
      </c>
      <c r="G204" s="2" t="s">
        <v>472</v>
      </c>
      <c r="H204" s="19" t="s">
        <v>850</v>
      </c>
      <c r="I204" s="10">
        <v>59652</v>
      </c>
      <c r="J204" s="10">
        <v>59652</v>
      </c>
      <c r="K204" s="10">
        <v>10333</v>
      </c>
      <c r="L204" s="10">
        <v>49319</v>
      </c>
      <c r="M204" s="10">
        <f>Table1[[#This Row],[Apportionment Amount Paid from  PCA 25660]]+Table1[[#This Row],[Apportionment Amount Paid from  PCA 25691]]</f>
        <v>59652</v>
      </c>
      <c r="N204" s="10">
        <f>Table1[[#This Row],[Total Amount of State Match Funding '[$1.00 Per $1.00 Withheld']]]-Table1[[#This Row],[Total Apportionment ]]</f>
        <v>0</v>
      </c>
    </row>
    <row r="205" spans="1:14" x14ac:dyDescent="0.2">
      <c r="A205" s="2" t="s">
        <v>459</v>
      </c>
      <c r="B205" s="2" t="s">
        <v>473</v>
      </c>
      <c r="C205" s="19" t="s">
        <v>461</v>
      </c>
      <c r="D205" s="19" t="s">
        <v>1048</v>
      </c>
      <c r="E205" s="19" t="s">
        <v>25</v>
      </c>
      <c r="F205" s="19" t="s">
        <v>1048</v>
      </c>
      <c r="G205" s="2" t="s">
        <v>474</v>
      </c>
      <c r="H205" s="19" t="s">
        <v>850</v>
      </c>
      <c r="I205" s="10">
        <v>266484</v>
      </c>
      <c r="J205" s="10">
        <v>266484</v>
      </c>
      <c r="K205" s="10">
        <v>46159</v>
      </c>
      <c r="L205" s="10">
        <v>220325</v>
      </c>
      <c r="M205" s="10">
        <f>Table1[[#This Row],[Apportionment Amount Paid from  PCA 25660]]+Table1[[#This Row],[Apportionment Amount Paid from  PCA 25691]]</f>
        <v>266484</v>
      </c>
      <c r="N205" s="10">
        <f>Table1[[#This Row],[Total Amount of State Match Funding '[$1.00 Per $1.00 Withheld']]]-Table1[[#This Row],[Total Apportionment ]]</f>
        <v>0</v>
      </c>
    </row>
    <row r="206" spans="1:14" x14ac:dyDescent="0.2">
      <c r="A206" s="2" t="s">
        <v>459</v>
      </c>
      <c r="B206" s="2" t="s">
        <v>475</v>
      </c>
      <c r="C206" s="19" t="s">
        <v>461</v>
      </c>
      <c r="D206" s="19" t="s">
        <v>1049</v>
      </c>
      <c r="E206" s="19" t="s">
        <v>25</v>
      </c>
      <c r="F206" s="19" t="s">
        <v>1049</v>
      </c>
      <c r="G206" s="2" t="s">
        <v>476</v>
      </c>
      <c r="H206" s="19" t="s">
        <v>850</v>
      </c>
      <c r="I206" s="10">
        <v>266751</v>
      </c>
      <c r="J206" s="10">
        <v>266751</v>
      </c>
      <c r="K206" s="10">
        <v>46206</v>
      </c>
      <c r="L206" s="10">
        <v>220545</v>
      </c>
      <c r="M206" s="10">
        <f>Table1[[#This Row],[Apportionment Amount Paid from  PCA 25660]]+Table1[[#This Row],[Apportionment Amount Paid from  PCA 25691]]</f>
        <v>266751</v>
      </c>
      <c r="N206" s="10">
        <f>Table1[[#This Row],[Total Amount of State Match Funding '[$1.00 Per $1.00 Withheld']]]-Table1[[#This Row],[Total Apportionment ]]</f>
        <v>0</v>
      </c>
    </row>
    <row r="207" spans="1:14" x14ac:dyDescent="0.2">
      <c r="A207" s="2" t="s">
        <v>477</v>
      </c>
      <c r="B207" s="2" t="s">
        <v>478</v>
      </c>
      <c r="C207" s="19" t="s">
        <v>479</v>
      </c>
      <c r="D207" s="19" t="s">
        <v>1050</v>
      </c>
      <c r="E207" s="19" t="s">
        <v>25</v>
      </c>
      <c r="F207" s="19" t="s">
        <v>1050</v>
      </c>
      <c r="G207" s="2" t="s">
        <v>480</v>
      </c>
      <c r="H207" s="19" t="s">
        <v>851</v>
      </c>
      <c r="I207" s="10">
        <v>271193</v>
      </c>
      <c r="J207" s="10">
        <v>271193</v>
      </c>
      <c r="K207" s="10">
        <v>46975</v>
      </c>
      <c r="L207" s="10">
        <v>224218</v>
      </c>
      <c r="M207" s="10">
        <f>Table1[[#This Row],[Apportionment Amount Paid from  PCA 25660]]+Table1[[#This Row],[Apportionment Amount Paid from  PCA 25691]]</f>
        <v>271193</v>
      </c>
      <c r="N207" s="10">
        <f>Table1[[#This Row],[Total Amount of State Match Funding '[$1.00 Per $1.00 Withheld']]]-Table1[[#This Row],[Total Apportionment ]]</f>
        <v>0</v>
      </c>
    </row>
    <row r="208" spans="1:14" x14ac:dyDescent="0.2">
      <c r="A208" s="2" t="s">
        <v>477</v>
      </c>
      <c r="B208" s="2" t="s">
        <v>481</v>
      </c>
      <c r="C208" s="19" t="s">
        <v>479</v>
      </c>
      <c r="D208" s="19" t="s">
        <v>1051</v>
      </c>
      <c r="E208" s="19" t="s">
        <v>25</v>
      </c>
      <c r="F208" s="19" t="s">
        <v>1051</v>
      </c>
      <c r="G208" s="2" t="s">
        <v>482</v>
      </c>
      <c r="H208" s="19" t="s">
        <v>850</v>
      </c>
      <c r="I208" s="10">
        <v>521879</v>
      </c>
      <c r="J208" s="10">
        <v>521879</v>
      </c>
      <c r="K208" s="10">
        <v>90398</v>
      </c>
      <c r="L208" s="10">
        <v>431481</v>
      </c>
      <c r="M208" s="10">
        <f>Table1[[#This Row],[Apportionment Amount Paid from  PCA 25660]]+Table1[[#This Row],[Apportionment Amount Paid from  PCA 25691]]</f>
        <v>521879</v>
      </c>
      <c r="N208" s="10">
        <f>Table1[[#This Row],[Total Amount of State Match Funding '[$1.00 Per $1.00 Withheld']]]-Table1[[#This Row],[Total Apportionment ]]</f>
        <v>0</v>
      </c>
    </row>
    <row r="209" spans="1:14" x14ac:dyDescent="0.2">
      <c r="A209" s="2" t="s">
        <v>477</v>
      </c>
      <c r="B209" s="2" t="s">
        <v>483</v>
      </c>
      <c r="C209" s="19" t="s">
        <v>479</v>
      </c>
      <c r="D209" s="19" t="s">
        <v>1052</v>
      </c>
      <c r="E209" s="19" t="s">
        <v>25</v>
      </c>
      <c r="F209" s="19" t="s">
        <v>1052</v>
      </c>
      <c r="G209" s="2" t="s">
        <v>484</v>
      </c>
      <c r="H209" s="19" t="s">
        <v>850</v>
      </c>
      <c r="I209" s="10">
        <v>1000</v>
      </c>
      <c r="J209" s="10">
        <v>1000</v>
      </c>
      <c r="K209" s="10">
        <v>173</v>
      </c>
      <c r="L209" s="10">
        <v>827</v>
      </c>
      <c r="M209" s="10">
        <f>Table1[[#This Row],[Apportionment Amount Paid from  PCA 25660]]+Table1[[#This Row],[Apportionment Amount Paid from  PCA 25691]]</f>
        <v>1000</v>
      </c>
      <c r="N209" s="10">
        <f>Table1[[#This Row],[Total Amount of State Match Funding '[$1.00 Per $1.00 Withheld']]]-Table1[[#This Row],[Total Apportionment ]]</f>
        <v>0</v>
      </c>
    </row>
    <row r="210" spans="1:14" x14ac:dyDescent="0.2">
      <c r="A210" s="2" t="s">
        <v>477</v>
      </c>
      <c r="B210" s="2" t="s">
        <v>485</v>
      </c>
      <c r="C210" s="19" t="s">
        <v>479</v>
      </c>
      <c r="D210" s="19" t="s">
        <v>1053</v>
      </c>
      <c r="E210" s="19" t="s">
        <v>25</v>
      </c>
      <c r="F210" s="19" t="s">
        <v>1053</v>
      </c>
      <c r="G210" s="2" t="s">
        <v>486</v>
      </c>
      <c r="H210" s="19" t="s">
        <v>850</v>
      </c>
      <c r="I210" s="10">
        <v>244231</v>
      </c>
      <c r="J210" s="10">
        <v>244231</v>
      </c>
      <c r="K210" s="10">
        <v>42305</v>
      </c>
      <c r="L210" s="10">
        <v>201926</v>
      </c>
      <c r="M210" s="10">
        <f>Table1[[#This Row],[Apportionment Amount Paid from  PCA 25660]]+Table1[[#This Row],[Apportionment Amount Paid from  PCA 25691]]</f>
        <v>244231</v>
      </c>
      <c r="N210" s="10">
        <f>Table1[[#This Row],[Total Amount of State Match Funding '[$1.00 Per $1.00 Withheld']]]-Table1[[#This Row],[Total Apportionment ]]</f>
        <v>0</v>
      </c>
    </row>
    <row r="211" spans="1:14" x14ac:dyDescent="0.2">
      <c r="A211" s="2" t="s">
        <v>477</v>
      </c>
      <c r="B211" s="2" t="s">
        <v>487</v>
      </c>
      <c r="C211" s="19" t="s">
        <v>479</v>
      </c>
      <c r="D211" s="19" t="s">
        <v>1054</v>
      </c>
      <c r="E211" s="19" t="s">
        <v>25</v>
      </c>
      <c r="F211" s="19" t="s">
        <v>1054</v>
      </c>
      <c r="G211" s="2" t="s">
        <v>488</v>
      </c>
      <c r="H211" s="19" t="s">
        <v>850</v>
      </c>
      <c r="I211" s="10">
        <v>220725</v>
      </c>
      <c r="J211" s="10">
        <v>220725</v>
      </c>
      <c r="K211" s="10">
        <v>38233</v>
      </c>
      <c r="L211" s="10">
        <v>182492</v>
      </c>
      <c r="M211" s="10">
        <f>Table1[[#This Row],[Apportionment Amount Paid from  PCA 25660]]+Table1[[#This Row],[Apportionment Amount Paid from  PCA 25691]]</f>
        <v>220725</v>
      </c>
      <c r="N211" s="10">
        <f>Table1[[#This Row],[Total Amount of State Match Funding '[$1.00 Per $1.00 Withheld']]]-Table1[[#This Row],[Total Apportionment ]]</f>
        <v>0</v>
      </c>
    </row>
    <row r="212" spans="1:14" x14ac:dyDescent="0.2">
      <c r="A212" s="2" t="s">
        <v>477</v>
      </c>
      <c r="B212" s="2" t="s">
        <v>489</v>
      </c>
      <c r="C212" s="19" t="s">
        <v>479</v>
      </c>
      <c r="D212" s="19" t="s">
        <v>1055</v>
      </c>
      <c r="E212" s="19" t="s">
        <v>25</v>
      </c>
      <c r="F212" s="19" t="s">
        <v>1055</v>
      </c>
      <c r="G212" s="2" t="s">
        <v>490</v>
      </c>
      <c r="H212" s="19" t="s">
        <v>850</v>
      </c>
      <c r="I212" s="10">
        <v>283272</v>
      </c>
      <c r="J212" s="10">
        <v>283272</v>
      </c>
      <c r="K212" s="10">
        <v>49067</v>
      </c>
      <c r="L212" s="10">
        <v>234205</v>
      </c>
      <c r="M212" s="10">
        <f>Table1[[#This Row],[Apportionment Amount Paid from  PCA 25660]]+Table1[[#This Row],[Apportionment Amount Paid from  PCA 25691]]</f>
        <v>283272</v>
      </c>
      <c r="N212" s="10">
        <f>Table1[[#This Row],[Total Amount of State Match Funding '[$1.00 Per $1.00 Withheld']]]-Table1[[#This Row],[Total Apportionment ]]</f>
        <v>0</v>
      </c>
    </row>
    <row r="213" spans="1:14" x14ac:dyDescent="0.2">
      <c r="A213" s="2" t="s">
        <v>477</v>
      </c>
      <c r="B213" s="2" t="s">
        <v>491</v>
      </c>
      <c r="C213" s="19" t="s">
        <v>479</v>
      </c>
      <c r="D213" s="19" t="s">
        <v>1056</v>
      </c>
      <c r="E213" s="19" t="s">
        <v>25</v>
      </c>
      <c r="F213" s="19" t="s">
        <v>1056</v>
      </c>
      <c r="G213" s="2" t="s">
        <v>492</v>
      </c>
      <c r="H213" s="19" t="s">
        <v>850</v>
      </c>
      <c r="I213" s="10">
        <v>391452</v>
      </c>
      <c r="J213" s="10">
        <v>391452</v>
      </c>
      <c r="K213" s="10">
        <v>67806</v>
      </c>
      <c r="L213" s="10">
        <v>323646</v>
      </c>
      <c r="M213" s="10">
        <f>Table1[[#This Row],[Apportionment Amount Paid from  PCA 25660]]+Table1[[#This Row],[Apportionment Amount Paid from  PCA 25691]]</f>
        <v>391452</v>
      </c>
      <c r="N213" s="10">
        <f>Table1[[#This Row],[Total Amount of State Match Funding '[$1.00 Per $1.00 Withheld']]]-Table1[[#This Row],[Total Apportionment ]]</f>
        <v>0</v>
      </c>
    </row>
    <row r="214" spans="1:14" x14ac:dyDescent="0.2">
      <c r="A214" s="2" t="s">
        <v>477</v>
      </c>
      <c r="B214" s="2" t="s">
        <v>493</v>
      </c>
      <c r="C214" s="19" t="s">
        <v>479</v>
      </c>
      <c r="D214" s="19" t="s">
        <v>1057</v>
      </c>
      <c r="E214" s="19" t="s">
        <v>25</v>
      </c>
      <c r="F214" s="19" t="s">
        <v>1057</v>
      </c>
      <c r="G214" s="2" t="s">
        <v>494</v>
      </c>
      <c r="H214" s="19" t="s">
        <v>850</v>
      </c>
      <c r="I214" s="10">
        <v>392726</v>
      </c>
      <c r="J214" s="10">
        <v>392726</v>
      </c>
      <c r="K214" s="10">
        <v>68027</v>
      </c>
      <c r="L214" s="10">
        <v>324699</v>
      </c>
      <c r="M214" s="10">
        <f>Table1[[#This Row],[Apportionment Amount Paid from  PCA 25660]]+Table1[[#This Row],[Apportionment Amount Paid from  PCA 25691]]</f>
        <v>392726</v>
      </c>
      <c r="N214" s="10">
        <f>Table1[[#This Row],[Total Amount of State Match Funding '[$1.00 Per $1.00 Withheld']]]-Table1[[#This Row],[Total Apportionment ]]</f>
        <v>0</v>
      </c>
    </row>
    <row r="215" spans="1:14" x14ac:dyDescent="0.2">
      <c r="A215" s="2" t="s">
        <v>495</v>
      </c>
      <c r="B215" s="2" t="s">
        <v>496</v>
      </c>
      <c r="C215" s="19" t="s">
        <v>497</v>
      </c>
      <c r="D215" s="19" t="s">
        <v>1058</v>
      </c>
      <c r="E215" s="19" t="s">
        <v>25</v>
      </c>
      <c r="F215" s="19" t="s">
        <v>1058</v>
      </c>
      <c r="G215" s="2" t="s">
        <v>498</v>
      </c>
      <c r="H215" s="19" t="s">
        <v>851</v>
      </c>
      <c r="I215" s="10">
        <v>24925</v>
      </c>
      <c r="J215" s="10">
        <v>24925</v>
      </c>
      <c r="K215" s="10">
        <v>4317</v>
      </c>
      <c r="L215" s="10">
        <v>20608</v>
      </c>
      <c r="M215" s="10">
        <f>Table1[[#This Row],[Apportionment Amount Paid from  PCA 25660]]+Table1[[#This Row],[Apportionment Amount Paid from  PCA 25691]]</f>
        <v>24925</v>
      </c>
      <c r="N215" s="10">
        <f>Table1[[#This Row],[Total Amount of State Match Funding '[$1.00 Per $1.00 Withheld']]]-Table1[[#This Row],[Total Apportionment ]]</f>
        <v>0</v>
      </c>
    </row>
    <row r="216" spans="1:14" x14ac:dyDescent="0.2">
      <c r="A216" s="2" t="s">
        <v>495</v>
      </c>
      <c r="B216" s="2" t="s">
        <v>499</v>
      </c>
      <c r="C216" s="19" t="s">
        <v>497</v>
      </c>
      <c r="D216" s="19" t="s">
        <v>1059</v>
      </c>
      <c r="E216" s="19" t="s">
        <v>25</v>
      </c>
      <c r="F216" s="19" t="s">
        <v>1059</v>
      </c>
      <c r="G216" s="2" t="s">
        <v>500</v>
      </c>
      <c r="H216" s="19" t="s">
        <v>850</v>
      </c>
      <c r="I216" s="10">
        <v>389458</v>
      </c>
      <c r="J216" s="10">
        <v>389458</v>
      </c>
      <c r="K216" s="10">
        <v>67461</v>
      </c>
      <c r="L216" s="10">
        <v>321997</v>
      </c>
      <c r="M216" s="10">
        <f>Table1[[#This Row],[Apportionment Amount Paid from  PCA 25660]]+Table1[[#This Row],[Apportionment Amount Paid from  PCA 25691]]</f>
        <v>389458</v>
      </c>
      <c r="N216" s="10">
        <f>Table1[[#This Row],[Total Amount of State Match Funding '[$1.00 Per $1.00 Withheld']]]-Table1[[#This Row],[Total Apportionment ]]</f>
        <v>0</v>
      </c>
    </row>
    <row r="217" spans="1:14" x14ac:dyDescent="0.2">
      <c r="A217" s="2" t="s">
        <v>495</v>
      </c>
      <c r="B217" s="2" t="s">
        <v>501</v>
      </c>
      <c r="C217" s="19" t="s">
        <v>497</v>
      </c>
      <c r="D217" s="19" t="s">
        <v>1060</v>
      </c>
      <c r="E217" s="19" t="s">
        <v>25</v>
      </c>
      <c r="F217" s="19" t="s">
        <v>1060</v>
      </c>
      <c r="G217" s="2" t="s">
        <v>502</v>
      </c>
      <c r="H217" s="19" t="s">
        <v>850</v>
      </c>
      <c r="I217" s="10">
        <v>676059</v>
      </c>
      <c r="J217" s="10">
        <v>676059</v>
      </c>
      <c r="K217" s="10">
        <v>117105</v>
      </c>
      <c r="L217" s="10">
        <v>558954</v>
      </c>
      <c r="M217" s="10">
        <f>Table1[[#This Row],[Apportionment Amount Paid from  PCA 25660]]+Table1[[#This Row],[Apportionment Amount Paid from  PCA 25691]]</f>
        <v>676059</v>
      </c>
      <c r="N217" s="10">
        <f>Table1[[#This Row],[Total Amount of State Match Funding '[$1.00 Per $1.00 Withheld']]]-Table1[[#This Row],[Total Apportionment ]]</f>
        <v>0</v>
      </c>
    </row>
    <row r="218" spans="1:14" x14ac:dyDescent="0.2">
      <c r="A218" s="2" t="s">
        <v>495</v>
      </c>
      <c r="B218" s="2" t="s">
        <v>503</v>
      </c>
      <c r="C218" s="19" t="s">
        <v>497</v>
      </c>
      <c r="D218" s="19" t="s">
        <v>1061</v>
      </c>
      <c r="E218" s="19" t="s">
        <v>25</v>
      </c>
      <c r="F218" s="19" t="s">
        <v>1061</v>
      </c>
      <c r="G218" s="2" t="s">
        <v>504</v>
      </c>
      <c r="H218" s="19" t="s">
        <v>850</v>
      </c>
      <c r="I218" s="10">
        <v>235639</v>
      </c>
      <c r="J218" s="10">
        <v>235639</v>
      </c>
      <c r="K218" s="10">
        <v>40817</v>
      </c>
      <c r="L218" s="10">
        <v>194822</v>
      </c>
      <c r="M218" s="10">
        <f>Table1[[#This Row],[Apportionment Amount Paid from  PCA 25660]]+Table1[[#This Row],[Apportionment Amount Paid from  PCA 25691]]</f>
        <v>235639</v>
      </c>
      <c r="N218" s="10">
        <f>Table1[[#This Row],[Total Amount of State Match Funding '[$1.00 Per $1.00 Withheld']]]-Table1[[#This Row],[Total Apportionment ]]</f>
        <v>0</v>
      </c>
    </row>
    <row r="219" spans="1:14" x14ac:dyDescent="0.2">
      <c r="A219" s="2" t="s">
        <v>495</v>
      </c>
      <c r="B219" s="2" t="s">
        <v>505</v>
      </c>
      <c r="C219" s="19" t="s">
        <v>497</v>
      </c>
      <c r="D219" s="19" t="s">
        <v>1062</v>
      </c>
      <c r="E219" s="19" t="s">
        <v>25</v>
      </c>
      <c r="F219" s="19" t="s">
        <v>1062</v>
      </c>
      <c r="G219" s="2" t="s">
        <v>506</v>
      </c>
      <c r="H219" s="19" t="s">
        <v>850</v>
      </c>
      <c r="I219" s="10">
        <v>72908</v>
      </c>
      <c r="J219" s="10">
        <v>72908</v>
      </c>
      <c r="K219" s="10">
        <v>12629</v>
      </c>
      <c r="L219" s="10">
        <v>60279</v>
      </c>
      <c r="M219" s="10">
        <f>Table1[[#This Row],[Apportionment Amount Paid from  PCA 25660]]+Table1[[#This Row],[Apportionment Amount Paid from  PCA 25691]]</f>
        <v>72908</v>
      </c>
      <c r="N219" s="10">
        <f>Table1[[#This Row],[Total Amount of State Match Funding '[$1.00 Per $1.00 Withheld']]]-Table1[[#This Row],[Total Apportionment ]]</f>
        <v>0</v>
      </c>
    </row>
    <row r="220" spans="1:14" x14ac:dyDescent="0.2">
      <c r="A220" s="2" t="s">
        <v>495</v>
      </c>
      <c r="B220" s="2" t="s">
        <v>507</v>
      </c>
      <c r="C220" s="19" t="s">
        <v>497</v>
      </c>
      <c r="D220" s="19" t="s">
        <v>1063</v>
      </c>
      <c r="E220" s="19" t="s">
        <v>25</v>
      </c>
      <c r="F220" s="19" t="s">
        <v>1063</v>
      </c>
      <c r="G220" s="2" t="s">
        <v>508</v>
      </c>
      <c r="H220" s="19" t="s">
        <v>850</v>
      </c>
      <c r="I220" s="10">
        <v>28911</v>
      </c>
      <c r="J220" s="10">
        <v>28911</v>
      </c>
      <c r="K220" s="10">
        <v>5008</v>
      </c>
      <c r="L220" s="10">
        <v>23903</v>
      </c>
      <c r="M220" s="10">
        <f>Table1[[#This Row],[Apportionment Amount Paid from  PCA 25660]]+Table1[[#This Row],[Apportionment Amount Paid from  PCA 25691]]</f>
        <v>28911</v>
      </c>
      <c r="N220" s="10">
        <f>Table1[[#This Row],[Total Amount of State Match Funding '[$1.00 Per $1.00 Withheld']]]-Table1[[#This Row],[Total Apportionment ]]</f>
        <v>0</v>
      </c>
    </row>
    <row r="221" spans="1:14" x14ac:dyDescent="0.2">
      <c r="A221" s="2" t="s">
        <v>495</v>
      </c>
      <c r="B221" s="2" t="s">
        <v>509</v>
      </c>
      <c r="C221" s="19" t="s">
        <v>497</v>
      </c>
      <c r="D221" s="19" t="s">
        <v>1064</v>
      </c>
      <c r="E221" s="19" t="s">
        <v>25</v>
      </c>
      <c r="F221" s="19" t="s">
        <v>1064</v>
      </c>
      <c r="G221" s="2" t="s">
        <v>510</v>
      </c>
      <c r="H221" s="19" t="s">
        <v>850</v>
      </c>
      <c r="I221" s="10">
        <v>129850</v>
      </c>
      <c r="J221" s="10">
        <v>129850</v>
      </c>
      <c r="K221" s="10">
        <v>22492</v>
      </c>
      <c r="L221" s="10">
        <v>107358</v>
      </c>
      <c r="M221" s="10">
        <f>Table1[[#This Row],[Apportionment Amount Paid from  PCA 25660]]+Table1[[#This Row],[Apportionment Amount Paid from  PCA 25691]]</f>
        <v>129850</v>
      </c>
      <c r="N221" s="10">
        <f>Table1[[#This Row],[Total Amount of State Match Funding '[$1.00 Per $1.00 Withheld']]]-Table1[[#This Row],[Total Apportionment ]]</f>
        <v>0</v>
      </c>
    </row>
    <row r="222" spans="1:14" x14ac:dyDescent="0.2">
      <c r="A222" s="2" t="s">
        <v>495</v>
      </c>
      <c r="B222" s="2" t="s">
        <v>511</v>
      </c>
      <c r="C222" s="19" t="s">
        <v>497</v>
      </c>
      <c r="D222" s="19" t="s">
        <v>1065</v>
      </c>
      <c r="E222" s="19" t="s">
        <v>25</v>
      </c>
      <c r="F222" s="19" t="s">
        <v>1065</v>
      </c>
      <c r="G222" s="2" t="s">
        <v>512</v>
      </c>
      <c r="H222" s="19" t="s">
        <v>850</v>
      </c>
      <c r="I222" s="10">
        <v>151702</v>
      </c>
      <c r="J222" s="10">
        <v>151702</v>
      </c>
      <c r="K222" s="10">
        <v>26277</v>
      </c>
      <c r="L222" s="10">
        <v>125425</v>
      </c>
      <c r="M222" s="10">
        <f>Table1[[#This Row],[Apportionment Amount Paid from  PCA 25660]]+Table1[[#This Row],[Apportionment Amount Paid from  PCA 25691]]</f>
        <v>151702</v>
      </c>
      <c r="N222" s="10">
        <f>Table1[[#This Row],[Total Amount of State Match Funding '[$1.00 Per $1.00 Withheld']]]-Table1[[#This Row],[Total Apportionment ]]</f>
        <v>0</v>
      </c>
    </row>
    <row r="223" spans="1:14" x14ac:dyDescent="0.2">
      <c r="A223" s="2" t="s">
        <v>495</v>
      </c>
      <c r="B223" s="2" t="s">
        <v>513</v>
      </c>
      <c r="C223" s="19" t="s">
        <v>497</v>
      </c>
      <c r="D223" s="19" t="s">
        <v>1066</v>
      </c>
      <c r="E223" s="19" t="s">
        <v>25</v>
      </c>
      <c r="F223" s="19" t="s">
        <v>1066</v>
      </c>
      <c r="G223" s="2" t="s">
        <v>514</v>
      </c>
      <c r="H223" s="19" t="s">
        <v>850</v>
      </c>
      <c r="I223" s="10">
        <v>323909</v>
      </c>
      <c r="J223" s="10">
        <v>323909</v>
      </c>
      <c r="K223" s="10">
        <v>56106</v>
      </c>
      <c r="L223" s="10">
        <v>267803</v>
      </c>
      <c r="M223" s="10">
        <f>Table1[[#This Row],[Apportionment Amount Paid from  PCA 25660]]+Table1[[#This Row],[Apportionment Amount Paid from  PCA 25691]]</f>
        <v>323909</v>
      </c>
      <c r="N223" s="10">
        <f>Table1[[#This Row],[Total Amount of State Match Funding '[$1.00 Per $1.00 Withheld']]]-Table1[[#This Row],[Total Apportionment ]]</f>
        <v>0</v>
      </c>
    </row>
    <row r="224" spans="1:14" x14ac:dyDescent="0.2">
      <c r="A224" s="2" t="s">
        <v>515</v>
      </c>
      <c r="B224" s="2" t="s">
        <v>516</v>
      </c>
      <c r="C224" s="19" t="s">
        <v>517</v>
      </c>
      <c r="D224" s="19" t="s">
        <v>1067</v>
      </c>
      <c r="E224" s="19" t="s">
        <v>25</v>
      </c>
      <c r="F224" s="19" t="s">
        <v>1067</v>
      </c>
      <c r="G224" s="2" t="s">
        <v>518</v>
      </c>
      <c r="H224" s="19" t="s">
        <v>850</v>
      </c>
      <c r="I224" s="10">
        <v>79319</v>
      </c>
      <c r="J224" s="10">
        <v>79319</v>
      </c>
      <c r="K224" s="10">
        <v>13739</v>
      </c>
      <c r="L224" s="10">
        <v>65580</v>
      </c>
      <c r="M224" s="10">
        <f>Table1[[#This Row],[Apportionment Amount Paid from  PCA 25660]]+Table1[[#This Row],[Apportionment Amount Paid from  PCA 25691]]</f>
        <v>79319</v>
      </c>
      <c r="N224" s="10">
        <f>Table1[[#This Row],[Total Amount of State Match Funding '[$1.00 Per $1.00 Withheld']]]-Table1[[#This Row],[Total Apportionment ]]</f>
        <v>0</v>
      </c>
    </row>
    <row r="225" spans="1:14" x14ac:dyDescent="0.2">
      <c r="A225" s="2" t="s">
        <v>515</v>
      </c>
      <c r="B225" s="2" t="s">
        <v>519</v>
      </c>
      <c r="C225" s="19" t="s">
        <v>517</v>
      </c>
      <c r="D225" s="19" t="s">
        <v>1068</v>
      </c>
      <c r="E225" s="19" t="s">
        <v>25</v>
      </c>
      <c r="F225" s="19" t="s">
        <v>1068</v>
      </c>
      <c r="G225" s="2" t="s">
        <v>520</v>
      </c>
      <c r="H225" s="19" t="s">
        <v>850</v>
      </c>
      <c r="I225" s="10">
        <v>267048</v>
      </c>
      <c r="J225" s="10">
        <v>267048</v>
      </c>
      <c r="K225" s="10">
        <v>46257</v>
      </c>
      <c r="L225" s="10">
        <v>220791</v>
      </c>
      <c r="M225" s="10">
        <f>Table1[[#This Row],[Apportionment Amount Paid from  PCA 25660]]+Table1[[#This Row],[Apportionment Amount Paid from  PCA 25691]]</f>
        <v>267048</v>
      </c>
      <c r="N225" s="10">
        <f>Table1[[#This Row],[Total Amount of State Match Funding '[$1.00 Per $1.00 Withheld']]]-Table1[[#This Row],[Total Apportionment ]]</f>
        <v>0</v>
      </c>
    </row>
    <row r="226" spans="1:14" x14ac:dyDescent="0.2">
      <c r="A226" s="2" t="s">
        <v>515</v>
      </c>
      <c r="B226" s="2" t="s">
        <v>521</v>
      </c>
      <c r="C226" s="19" t="s">
        <v>517</v>
      </c>
      <c r="D226" s="19" t="s">
        <v>1069</v>
      </c>
      <c r="E226" s="19" t="s">
        <v>25</v>
      </c>
      <c r="F226" s="19" t="s">
        <v>1069</v>
      </c>
      <c r="G226" s="2" t="s">
        <v>522</v>
      </c>
      <c r="H226" s="19" t="s">
        <v>850</v>
      </c>
      <c r="I226" s="10">
        <v>36072</v>
      </c>
      <c r="J226" s="10">
        <v>36072</v>
      </c>
      <c r="K226" s="10">
        <v>6248</v>
      </c>
      <c r="L226" s="10">
        <v>29824</v>
      </c>
      <c r="M226" s="10">
        <f>Table1[[#This Row],[Apportionment Amount Paid from  PCA 25660]]+Table1[[#This Row],[Apportionment Amount Paid from  PCA 25691]]</f>
        <v>36072</v>
      </c>
      <c r="N226" s="10">
        <f>Table1[[#This Row],[Total Amount of State Match Funding '[$1.00 Per $1.00 Withheld']]]-Table1[[#This Row],[Total Apportionment ]]</f>
        <v>0</v>
      </c>
    </row>
    <row r="227" spans="1:14" x14ac:dyDescent="0.2">
      <c r="A227" s="2" t="s">
        <v>515</v>
      </c>
      <c r="B227" s="2" t="s">
        <v>523</v>
      </c>
      <c r="C227" s="19" t="s">
        <v>517</v>
      </c>
      <c r="D227" s="19" t="s">
        <v>1070</v>
      </c>
      <c r="E227" s="19" t="s">
        <v>25</v>
      </c>
      <c r="F227" s="19" t="s">
        <v>1070</v>
      </c>
      <c r="G227" s="2" t="s">
        <v>524</v>
      </c>
      <c r="H227" s="19" t="s">
        <v>850</v>
      </c>
      <c r="I227" s="10">
        <v>105815</v>
      </c>
      <c r="J227" s="10">
        <v>105815</v>
      </c>
      <c r="K227" s="10">
        <v>18329</v>
      </c>
      <c r="L227" s="10">
        <v>87486</v>
      </c>
      <c r="M227" s="10">
        <f>Table1[[#This Row],[Apportionment Amount Paid from  PCA 25660]]+Table1[[#This Row],[Apportionment Amount Paid from  PCA 25691]]</f>
        <v>105815</v>
      </c>
      <c r="N227" s="10">
        <f>Table1[[#This Row],[Total Amount of State Match Funding '[$1.00 Per $1.00 Withheld']]]-Table1[[#This Row],[Total Apportionment ]]</f>
        <v>0</v>
      </c>
    </row>
    <row r="228" spans="1:14" x14ac:dyDescent="0.2">
      <c r="A228" s="2" t="s">
        <v>515</v>
      </c>
      <c r="B228" s="2" t="s">
        <v>525</v>
      </c>
      <c r="C228" s="19" t="s">
        <v>517</v>
      </c>
      <c r="D228" s="19" t="s">
        <v>1071</v>
      </c>
      <c r="E228" s="19" t="s">
        <v>25</v>
      </c>
      <c r="F228" s="19" t="s">
        <v>1071</v>
      </c>
      <c r="G228" s="2" t="s">
        <v>526</v>
      </c>
      <c r="H228" s="19" t="s">
        <v>850</v>
      </c>
      <c r="I228" s="10">
        <v>270599</v>
      </c>
      <c r="J228" s="10">
        <v>270599</v>
      </c>
      <c r="K228" s="10">
        <v>46872</v>
      </c>
      <c r="L228" s="10">
        <v>223727</v>
      </c>
      <c r="M228" s="10">
        <f>Table1[[#This Row],[Apportionment Amount Paid from  PCA 25660]]+Table1[[#This Row],[Apportionment Amount Paid from  PCA 25691]]</f>
        <v>270599</v>
      </c>
      <c r="N228" s="10">
        <f>Table1[[#This Row],[Total Amount of State Match Funding '[$1.00 Per $1.00 Withheld']]]-Table1[[#This Row],[Total Apportionment ]]</f>
        <v>0</v>
      </c>
    </row>
    <row r="229" spans="1:14" x14ac:dyDescent="0.2">
      <c r="A229" s="2" t="s">
        <v>515</v>
      </c>
      <c r="B229" s="2" t="s">
        <v>527</v>
      </c>
      <c r="C229" s="19" t="s">
        <v>517</v>
      </c>
      <c r="D229" s="19" t="s">
        <v>1072</v>
      </c>
      <c r="E229" s="19" t="s">
        <v>25</v>
      </c>
      <c r="F229" s="19" t="s">
        <v>1072</v>
      </c>
      <c r="G229" s="2" t="s">
        <v>528</v>
      </c>
      <c r="H229" s="19" t="s">
        <v>850</v>
      </c>
      <c r="I229" s="10">
        <v>25904</v>
      </c>
      <c r="J229" s="10">
        <v>25904</v>
      </c>
      <c r="K229" s="10">
        <v>4487</v>
      </c>
      <c r="L229" s="10">
        <v>21417</v>
      </c>
      <c r="M229" s="10">
        <f>Table1[[#This Row],[Apportionment Amount Paid from  PCA 25660]]+Table1[[#This Row],[Apportionment Amount Paid from  PCA 25691]]</f>
        <v>25904</v>
      </c>
      <c r="N229" s="10">
        <f>Table1[[#This Row],[Total Amount of State Match Funding '[$1.00 Per $1.00 Withheld']]]-Table1[[#This Row],[Total Apportionment ]]</f>
        <v>0</v>
      </c>
    </row>
    <row r="230" spans="1:14" x14ac:dyDescent="0.2">
      <c r="A230" s="2" t="s">
        <v>515</v>
      </c>
      <c r="B230" s="2" t="s">
        <v>529</v>
      </c>
      <c r="C230" s="19" t="s">
        <v>517</v>
      </c>
      <c r="D230" s="19" t="s">
        <v>1073</v>
      </c>
      <c r="E230" s="19" t="s">
        <v>25</v>
      </c>
      <c r="F230" s="19" t="s">
        <v>1073</v>
      </c>
      <c r="G230" s="2" t="s">
        <v>530</v>
      </c>
      <c r="H230" s="19" t="s">
        <v>850</v>
      </c>
      <c r="I230" s="10">
        <v>417792</v>
      </c>
      <c r="J230" s="10">
        <v>417792</v>
      </c>
      <c r="K230" s="10">
        <v>72369</v>
      </c>
      <c r="L230" s="10">
        <v>345423</v>
      </c>
      <c r="M230" s="10">
        <f>Table1[[#This Row],[Apportionment Amount Paid from  PCA 25660]]+Table1[[#This Row],[Apportionment Amount Paid from  PCA 25691]]</f>
        <v>417792</v>
      </c>
      <c r="N230" s="10">
        <f>Table1[[#This Row],[Total Amount of State Match Funding '[$1.00 Per $1.00 Withheld']]]-Table1[[#This Row],[Total Apportionment ]]</f>
        <v>0</v>
      </c>
    </row>
    <row r="231" spans="1:14" x14ac:dyDescent="0.2">
      <c r="A231" s="2" t="s">
        <v>515</v>
      </c>
      <c r="B231" s="2" t="s">
        <v>531</v>
      </c>
      <c r="C231" s="19" t="s">
        <v>517</v>
      </c>
      <c r="D231" s="19" t="s">
        <v>1074</v>
      </c>
      <c r="E231" s="19" t="s">
        <v>25</v>
      </c>
      <c r="F231" s="19" t="s">
        <v>1074</v>
      </c>
      <c r="G231" s="2" t="s">
        <v>532</v>
      </c>
      <c r="H231" s="19" t="s">
        <v>850</v>
      </c>
      <c r="I231" s="10">
        <v>626176</v>
      </c>
      <c r="J231" s="10">
        <v>626176</v>
      </c>
      <c r="K231" s="10">
        <v>108464</v>
      </c>
      <c r="L231" s="10">
        <v>517712</v>
      </c>
      <c r="M231" s="10">
        <f>Table1[[#This Row],[Apportionment Amount Paid from  PCA 25660]]+Table1[[#This Row],[Apportionment Amount Paid from  PCA 25691]]</f>
        <v>626176</v>
      </c>
      <c r="N231" s="10">
        <f>Table1[[#This Row],[Total Amount of State Match Funding '[$1.00 Per $1.00 Withheld']]]-Table1[[#This Row],[Total Apportionment ]]</f>
        <v>0</v>
      </c>
    </row>
    <row r="232" spans="1:14" x14ac:dyDescent="0.2">
      <c r="A232" s="2" t="s">
        <v>533</v>
      </c>
      <c r="B232" s="2" t="s">
        <v>534</v>
      </c>
      <c r="C232" s="19" t="s">
        <v>535</v>
      </c>
      <c r="D232" s="19" t="s">
        <v>1075</v>
      </c>
      <c r="E232" s="19" t="s">
        <v>25</v>
      </c>
      <c r="F232" s="19" t="s">
        <v>1075</v>
      </c>
      <c r="G232" s="2" t="s">
        <v>536</v>
      </c>
      <c r="H232" s="19" t="s">
        <v>851</v>
      </c>
      <c r="I232" s="10">
        <v>74520</v>
      </c>
      <c r="J232" s="10">
        <v>74520</v>
      </c>
      <c r="K232" s="10">
        <v>12908</v>
      </c>
      <c r="L232" s="10">
        <v>61612</v>
      </c>
      <c r="M232" s="10">
        <f>Table1[[#This Row],[Apportionment Amount Paid from  PCA 25660]]+Table1[[#This Row],[Apportionment Amount Paid from  PCA 25691]]</f>
        <v>74520</v>
      </c>
      <c r="N232" s="10">
        <f>Table1[[#This Row],[Total Amount of State Match Funding '[$1.00 Per $1.00 Withheld']]]-Table1[[#This Row],[Total Apportionment ]]</f>
        <v>0</v>
      </c>
    </row>
    <row r="233" spans="1:14" x14ac:dyDescent="0.2">
      <c r="A233" s="2" t="s">
        <v>533</v>
      </c>
      <c r="B233" s="2" t="s">
        <v>537</v>
      </c>
      <c r="C233" s="19" t="s">
        <v>535</v>
      </c>
      <c r="D233" s="19" t="s">
        <v>1076</v>
      </c>
      <c r="E233" s="19" t="s">
        <v>25</v>
      </c>
      <c r="F233" s="19" t="s">
        <v>1076</v>
      </c>
      <c r="G233" s="2" t="s">
        <v>538</v>
      </c>
      <c r="H233" s="19" t="s">
        <v>850</v>
      </c>
      <c r="I233" s="10">
        <v>40530</v>
      </c>
      <c r="J233" s="10">
        <v>40530</v>
      </c>
      <c r="K233" s="10">
        <v>7020</v>
      </c>
      <c r="L233" s="10">
        <v>33510</v>
      </c>
      <c r="M233" s="10">
        <f>Table1[[#This Row],[Apportionment Amount Paid from  PCA 25660]]+Table1[[#This Row],[Apportionment Amount Paid from  PCA 25691]]</f>
        <v>40530</v>
      </c>
      <c r="N233" s="10">
        <f>Table1[[#This Row],[Total Amount of State Match Funding '[$1.00 Per $1.00 Withheld']]]-Table1[[#This Row],[Total Apportionment ]]</f>
        <v>0</v>
      </c>
    </row>
    <row r="234" spans="1:14" x14ac:dyDescent="0.2">
      <c r="A234" s="2" t="s">
        <v>533</v>
      </c>
      <c r="B234" s="2" t="s">
        <v>539</v>
      </c>
      <c r="C234" s="19" t="s">
        <v>535</v>
      </c>
      <c r="D234" s="19" t="s">
        <v>1077</v>
      </c>
      <c r="E234" s="19" t="s">
        <v>25</v>
      </c>
      <c r="F234" s="19" t="s">
        <v>1077</v>
      </c>
      <c r="G234" s="2" t="s">
        <v>540</v>
      </c>
      <c r="H234" s="19" t="s">
        <v>850</v>
      </c>
      <c r="I234" s="10">
        <v>561248</v>
      </c>
      <c r="J234" s="10">
        <v>561248</v>
      </c>
      <c r="K234" s="10">
        <v>97218</v>
      </c>
      <c r="L234" s="10">
        <v>464030</v>
      </c>
      <c r="M234" s="10">
        <f>Table1[[#This Row],[Apportionment Amount Paid from  PCA 25660]]+Table1[[#This Row],[Apportionment Amount Paid from  PCA 25691]]</f>
        <v>561248</v>
      </c>
      <c r="N234" s="10">
        <f>Table1[[#This Row],[Total Amount of State Match Funding '[$1.00 Per $1.00 Withheld']]]-Table1[[#This Row],[Total Apportionment ]]</f>
        <v>0</v>
      </c>
    </row>
    <row r="235" spans="1:14" x14ac:dyDescent="0.2">
      <c r="A235" s="2" t="s">
        <v>533</v>
      </c>
      <c r="B235" s="2" t="s">
        <v>541</v>
      </c>
      <c r="C235" s="19" t="s">
        <v>535</v>
      </c>
      <c r="D235" s="19" t="s">
        <v>1078</v>
      </c>
      <c r="E235" s="19" t="s">
        <v>25</v>
      </c>
      <c r="F235" s="19" t="s">
        <v>1078</v>
      </c>
      <c r="G235" s="2" t="s">
        <v>542</v>
      </c>
      <c r="H235" s="19" t="s">
        <v>850</v>
      </c>
      <c r="I235" s="10">
        <v>99966</v>
      </c>
      <c r="J235" s="10">
        <v>99966</v>
      </c>
      <c r="K235" s="10">
        <v>17316</v>
      </c>
      <c r="L235" s="10">
        <v>82650</v>
      </c>
      <c r="M235" s="10">
        <f>Table1[[#This Row],[Apportionment Amount Paid from  PCA 25660]]+Table1[[#This Row],[Apportionment Amount Paid from  PCA 25691]]</f>
        <v>99966</v>
      </c>
      <c r="N235" s="10">
        <f>Table1[[#This Row],[Total Amount of State Match Funding '[$1.00 Per $1.00 Withheld']]]-Table1[[#This Row],[Total Apportionment ]]</f>
        <v>0</v>
      </c>
    </row>
    <row r="236" spans="1:14" x14ac:dyDescent="0.2">
      <c r="A236" s="2" t="s">
        <v>533</v>
      </c>
      <c r="B236" s="2" t="s">
        <v>543</v>
      </c>
      <c r="C236" s="19" t="s">
        <v>535</v>
      </c>
      <c r="D236" s="19" t="s">
        <v>1079</v>
      </c>
      <c r="E236" s="19" t="s">
        <v>25</v>
      </c>
      <c r="F236" s="19" t="s">
        <v>1079</v>
      </c>
      <c r="G236" s="2" t="s">
        <v>544</v>
      </c>
      <c r="H236" s="19" t="s">
        <v>850</v>
      </c>
      <c r="I236" s="10">
        <v>301863</v>
      </c>
      <c r="J236" s="10">
        <v>301863</v>
      </c>
      <c r="K236" s="10">
        <v>52288</v>
      </c>
      <c r="L236" s="10">
        <v>249575</v>
      </c>
      <c r="M236" s="10">
        <f>Table1[[#This Row],[Apportionment Amount Paid from  PCA 25660]]+Table1[[#This Row],[Apportionment Amount Paid from  PCA 25691]]</f>
        <v>301863</v>
      </c>
      <c r="N236" s="10">
        <f>Table1[[#This Row],[Total Amount of State Match Funding '[$1.00 Per $1.00 Withheld']]]-Table1[[#This Row],[Total Apportionment ]]</f>
        <v>0</v>
      </c>
    </row>
    <row r="237" spans="1:14" x14ac:dyDescent="0.2">
      <c r="A237" s="2" t="s">
        <v>533</v>
      </c>
      <c r="B237" s="2" t="s">
        <v>545</v>
      </c>
      <c r="C237" s="19" t="s">
        <v>535</v>
      </c>
      <c r="D237" s="19" t="s">
        <v>1080</v>
      </c>
      <c r="E237" s="19" t="s">
        <v>25</v>
      </c>
      <c r="F237" s="19" t="s">
        <v>1080</v>
      </c>
      <c r="G237" s="2" t="s">
        <v>546</v>
      </c>
      <c r="H237" s="19" t="s">
        <v>850</v>
      </c>
      <c r="I237" s="10">
        <v>77578</v>
      </c>
      <c r="J237" s="10">
        <v>77578</v>
      </c>
      <c r="K237" s="10">
        <v>13438</v>
      </c>
      <c r="L237" s="10">
        <v>64140</v>
      </c>
      <c r="M237" s="10">
        <f>Table1[[#This Row],[Apportionment Amount Paid from  PCA 25660]]+Table1[[#This Row],[Apportionment Amount Paid from  PCA 25691]]</f>
        <v>77578</v>
      </c>
      <c r="N237" s="10">
        <f>Table1[[#This Row],[Total Amount of State Match Funding '[$1.00 Per $1.00 Withheld']]]-Table1[[#This Row],[Total Apportionment ]]</f>
        <v>0</v>
      </c>
    </row>
    <row r="238" spans="1:14" x14ac:dyDescent="0.2">
      <c r="A238" s="2" t="s">
        <v>533</v>
      </c>
      <c r="B238" s="2" t="s">
        <v>547</v>
      </c>
      <c r="C238" s="19" t="s">
        <v>535</v>
      </c>
      <c r="D238" s="19" t="s">
        <v>1081</v>
      </c>
      <c r="E238" s="19" t="s">
        <v>25</v>
      </c>
      <c r="F238" s="19" t="s">
        <v>1081</v>
      </c>
      <c r="G238" s="2" t="s">
        <v>548</v>
      </c>
      <c r="H238" s="19" t="s">
        <v>850</v>
      </c>
      <c r="I238" s="10">
        <v>20300</v>
      </c>
      <c r="J238" s="10">
        <v>20300</v>
      </c>
      <c r="K238" s="10">
        <v>3516</v>
      </c>
      <c r="L238" s="10">
        <v>16784</v>
      </c>
      <c r="M238" s="10">
        <f>Table1[[#This Row],[Apportionment Amount Paid from  PCA 25660]]+Table1[[#This Row],[Apportionment Amount Paid from  PCA 25691]]</f>
        <v>20300</v>
      </c>
      <c r="N238" s="10">
        <f>Table1[[#This Row],[Total Amount of State Match Funding '[$1.00 Per $1.00 Withheld']]]-Table1[[#This Row],[Total Apportionment ]]</f>
        <v>0</v>
      </c>
    </row>
    <row r="239" spans="1:14" x14ac:dyDescent="0.2">
      <c r="A239" s="2" t="s">
        <v>533</v>
      </c>
      <c r="B239" s="2" t="s">
        <v>549</v>
      </c>
      <c r="C239" s="19" t="s">
        <v>535</v>
      </c>
      <c r="D239" s="19" t="s">
        <v>1082</v>
      </c>
      <c r="E239" s="19" t="s">
        <v>25</v>
      </c>
      <c r="F239" s="19" t="s">
        <v>1082</v>
      </c>
      <c r="G239" s="2" t="s">
        <v>550</v>
      </c>
      <c r="H239" s="19" t="s">
        <v>850</v>
      </c>
      <c r="I239" s="10">
        <v>243443</v>
      </c>
      <c r="J239" s="10">
        <v>243443</v>
      </c>
      <c r="K239" s="10">
        <v>42168</v>
      </c>
      <c r="L239" s="10">
        <v>201275</v>
      </c>
      <c r="M239" s="10">
        <f>Table1[[#This Row],[Apportionment Amount Paid from  PCA 25660]]+Table1[[#This Row],[Apportionment Amount Paid from  PCA 25691]]</f>
        <v>243443</v>
      </c>
      <c r="N239" s="10">
        <f>Table1[[#This Row],[Total Amount of State Match Funding '[$1.00 Per $1.00 Withheld']]]-Table1[[#This Row],[Total Apportionment ]]</f>
        <v>0</v>
      </c>
    </row>
    <row r="240" spans="1:14" x14ac:dyDescent="0.2">
      <c r="A240" s="2" t="s">
        <v>533</v>
      </c>
      <c r="B240" s="2" t="s">
        <v>551</v>
      </c>
      <c r="C240" s="19" t="s">
        <v>535</v>
      </c>
      <c r="D240" s="19" t="s">
        <v>1083</v>
      </c>
      <c r="E240" s="19" t="s">
        <v>25</v>
      </c>
      <c r="F240" s="19" t="s">
        <v>1083</v>
      </c>
      <c r="G240" s="2" t="s">
        <v>552</v>
      </c>
      <c r="H240" s="19" t="s">
        <v>850</v>
      </c>
      <c r="I240" s="10">
        <v>405298</v>
      </c>
      <c r="J240" s="10">
        <v>405298</v>
      </c>
      <c r="K240" s="10">
        <v>70204</v>
      </c>
      <c r="L240" s="10">
        <v>335094</v>
      </c>
      <c r="M240" s="10">
        <f>Table1[[#This Row],[Apportionment Amount Paid from  PCA 25660]]+Table1[[#This Row],[Apportionment Amount Paid from  PCA 25691]]</f>
        <v>405298</v>
      </c>
      <c r="N240" s="10">
        <f>Table1[[#This Row],[Total Amount of State Match Funding '[$1.00 Per $1.00 Withheld']]]-Table1[[#This Row],[Total Apportionment ]]</f>
        <v>0</v>
      </c>
    </row>
    <row r="241" spans="1:14" x14ac:dyDescent="0.2">
      <c r="A241" s="2" t="s">
        <v>533</v>
      </c>
      <c r="B241" s="2" t="s">
        <v>553</v>
      </c>
      <c r="C241" s="19" t="s">
        <v>535</v>
      </c>
      <c r="D241" s="19" t="s">
        <v>1084</v>
      </c>
      <c r="E241" s="19" t="s">
        <v>25</v>
      </c>
      <c r="F241" s="19" t="s">
        <v>1084</v>
      </c>
      <c r="G241" s="2" t="s">
        <v>554</v>
      </c>
      <c r="H241" s="19" t="s">
        <v>850</v>
      </c>
      <c r="I241" s="10">
        <v>113830</v>
      </c>
      <c r="J241" s="10">
        <v>113830</v>
      </c>
      <c r="K241" s="10">
        <v>19717</v>
      </c>
      <c r="L241" s="10">
        <v>94113</v>
      </c>
      <c r="M241" s="10">
        <f>Table1[[#This Row],[Apportionment Amount Paid from  PCA 25660]]+Table1[[#This Row],[Apportionment Amount Paid from  PCA 25691]]</f>
        <v>113830</v>
      </c>
      <c r="N241" s="10">
        <f>Table1[[#This Row],[Total Amount of State Match Funding '[$1.00 Per $1.00 Withheld']]]-Table1[[#This Row],[Total Apportionment ]]</f>
        <v>0</v>
      </c>
    </row>
    <row r="242" spans="1:14" x14ac:dyDescent="0.2">
      <c r="A242" s="2" t="s">
        <v>533</v>
      </c>
      <c r="B242" s="2" t="s">
        <v>555</v>
      </c>
      <c r="C242" s="19" t="s">
        <v>535</v>
      </c>
      <c r="D242" s="19" t="s">
        <v>1085</v>
      </c>
      <c r="E242" s="19" t="s">
        <v>25</v>
      </c>
      <c r="F242" s="19" t="s">
        <v>1085</v>
      </c>
      <c r="G242" s="2" t="s">
        <v>556</v>
      </c>
      <c r="H242" s="19" t="s">
        <v>850</v>
      </c>
      <c r="I242" s="10">
        <v>83220</v>
      </c>
      <c r="J242" s="10">
        <v>83220</v>
      </c>
      <c r="K242" s="10">
        <v>14415</v>
      </c>
      <c r="L242" s="10">
        <v>68805</v>
      </c>
      <c r="M242" s="10">
        <f>Table1[[#This Row],[Apportionment Amount Paid from  PCA 25660]]+Table1[[#This Row],[Apportionment Amount Paid from  PCA 25691]]</f>
        <v>83220</v>
      </c>
      <c r="N242" s="10">
        <f>Table1[[#This Row],[Total Amount of State Match Funding '[$1.00 Per $1.00 Withheld']]]-Table1[[#This Row],[Total Apportionment ]]</f>
        <v>0</v>
      </c>
    </row>
    <row r="243" spans="1:14" x14ac:dyDescent="0.2">
      <c r="A243" s="2" t="s">
        <v>533</v>
      </c>
      <c r="B243" s="2" t="s">
        <v>557</v>
      </c>
      <c r="C243" s="19" t="s">
        <v>535</v>
      </c>
      <c r="D243" s="19" t="s">
        <v>1086</v>
      </c>
      <c r="E243" s="19" t="s">
        <v>25</v>
      </c>
      <c r="F243" s="19" t="s">
        <v>1086</v>
      </c>
      <c r="G243" s="2" t="s">
        <v>558</v>
      </c>
      <c r="H243" s="19" t="s">
        <v>850</v>
      </c>
      <c r="I243" s="10">
        <v>5183457</v>
      </c>
      <c r="J243" s="10">
        <v>5183457</v>
      </c>
      <c r="K243" s="10">
        <v>897861</v>
      </c>
      <c r="L243" s="10">
        <v>4285596</v>
      </c>
      <c r="M243" s="10">
        <f>Table1[[#This Row],[Apportionment Amount Paid from  PCA 25660]]+Table1[[#This Row],[Apportionment Amount Paid from  PCA 25691]]</f>
        <v>5183457</v>
      </c>
      <c r="N243" s="10">
        <f>Table1[[#This Row],[Total Amount of State Match Funding '[$1.00 Per $1.00 Withheld']]]-Table1[[#This Row],[Total Apportionment ]]</f>
        <v>0</v>
      </c>
    </row>
    <row r="244" spans="1:14" x14ac:dyDescent="0.2">
      <c r="A244" s="2" t="s">
        <v>533</v>
      </c>
      <c r="B244" s="2" t="s">
        <v>559</v>
      </c>
      <c r="C244" s="19" t="s">
        <v>535</v>
      </c>
      <c r="D244" s="19" t="s">
        <v>1087</v>
      </c>
      <c r="E244" s="19" t="s">
        <v>25</v>
      </c>
      <c r="F244" s="19" t="s">
        <v>1087</v>
      </c>
      <c r="G244" s="2" t="s">
        <v>560</v>
      </c>
      <c r="H244" s="19" t="s">
        <v>850</v>
      </c>
      <c r="I244" s="10">
        <v>200721</v>
      </c>
      <c r="J244" s="10">
        <v>200721</v>
      </c>
      <c r="K244" s="10">
        <v>34768</v>
      </c>
      <c r="L244" s="10">
        <v>165953</v>
      </c>
      <c r="M244" s="10">
        <f>Table1[[#This Row],[Apportionment Amount Paid from  PCA 25660]]+Table1[[#This Row],[Apportionment Amount Paid from  PCA 25691]]</f>
        <v>200721</v>
      </c>
      <c r="N244" s="10">
        <f>Table1[[#This Row],[Total Amount of State Match Funding '[$1.00 Per $1.00 Withheld']]]-Table1[[#This Row],[Total Apportionment ]]</f>
        <v>0</v>
      </c>
    </row>
    <row r="245" spans="1:14" x14ac:dyDescent="0.2">
      <c r="A245" s="2" t="s">
        <v>533</v>
      </c>
      <c r="B245" s="2" t="s">
        <v>561</v>
      </c>
      <c r="C245" s="19" t="s">
        <v>535</v>
      </c>
      <c r="D245" s="19" t="s">
        <v>1088</v>
      </c>
      <c r="E245" s="19" t="s">
        <v>25</v>
      </c>
      <c r="F245" s="19" t="s">
        <v>1088</v>
      </c>
      <c r="G245" s="2" t="s">
        <v>562</v>
      </c>
      <c r="H245" s="19" t="s">
        <v>850</v>
      </c>
      <c r="I245" s="10">
        <v>548204</v>
      </c>
      <c r="J245" s="10">
        <v>548204</v>
      </c>
      <c r="K245" s="10">
        <v>94958</v>
      </c>
      <c r="L245" s="10">
        <v>453246</v>
      </c>
      <c r="M245" s="10">
        <f>Table1[[#This Row],[Apportionment Amount Paid from  PCA 25660]]+Table1[[#This Row],[Apportionment Amount Paid from  PCA 25691]]</f>
        <v>548204</v>
      </c>
      <c r="N245" s="10">
        <f>Table1[[#This Row],[Total Amount of State Match Funding '[$1.00 Per $1.00 Withheld']]]-Table1[[#This Row],[Total Apportionment ]]</f>
        <v>0</v>
      </c>
    </row>
    <row r="246" spans="1:14" x14ac:dyDescent="0.2">
      <c r="A246" s="2" t="s">
        <v>533</v>
      </c>
      <c r="B246" s="2" t="s">
        <v>563</v>
      </c>
      <c r="C246" s="19" t="s">
        <v>535</v>
      </c>
      <c r="D246" s="19" t="s">
        <v>1089</v>
      </c>
      <c r="E246" s="19" t="s">
        <v>25</v>
      </c>
      <c r="F246" s="19" t="s">
        <v>1089</v>
      </c>
      <c r="G246" s="2" t="s">
        <v>564</v>
      </c>
      <c r="H246" s="19" t="s">
        <v>850</v>
      </c>
      <c r="I246" s="10">
        <v>621910</v>
      </c>
      <c r="J246" s="10">
        <v>621910</v>
      </c>
      <c r="K246" s="10">
        <v>107725</v>
      </c>
      <c r="L246" s="10">
        <v>514185</v>
      </c>
      <c r="M246" s="10">
        <f>Table1[[#This Row],[Apportionment Amount Paid from  PCA 25660]]+Table1[[#This Row],[Apportionment Amount Paid from  PCA 25691]]</f>
        <v>621910</v>
      </c>
      <c r="N246" s="10">
        <f>Table1[[#This Row],[Total Amount of State Match Funding '[$1.00 Per $1.00 Withheld']]]-Table1[[#This Row],[Total Apportionment ]]</f>
        <v>0</v>
      </c>
    </row>
    <row r="247" spans="1:14" x14ac:dyDescent="0.2">
      <c r="A247" s="2" t="s">
        <v>533</v>
      </c>
      <c r="B247" s="2" t="s">
        <v>565</v>
      </c>
      <c r="C247" s="19" t="s">
        <v>535</v>
      </c>
      <c r="D247" s="19" t="s">
        <v>1090</v>
      </c>
      <c r="E247" s="19" t="s">
        <v>25</v>
      </c>
      <c r="F247" s="19" t="s">
        <v>1090</v>
      </c>
      <c r="G247" s="2" t="s">
        <v>566</v>
      </c>
      <c r="H247" s="19" t="s">
        <v>850</v>
      </c>
      <c r="I247" s="10">
        <v>116910</v>
      </c>
      <c r="J247" s="10">
        <v>116910</v>
      </c>
      <c r="K247" s="10">
        <v>20251</v>
      </c>
      <c r="L247" s="10">
        <v>96659</v>
      </c>
      <c r="M247" s="10">
        <f>Table1[[#This Row],[Apportionment Amount Paid from  PCA 25660]]+Table1[[#This Row],[Apportionment Amount Paid from  PCA 25691]]</f>
        <v>116910</v>
      </c>
      <c r="N247" s="10">
        <f>Table1[[#This Row],[Total Amount of State Match Funding '[$1.00 Per $1.00 Withheld']]]-Table1[[#This Row],[Total Apportionment ]]</f>
        <v>0</v>
      </c>
    </row>
    <row r="248" spans="1:14" x14ac:dyDescent="0.2">
      <c r="A248" s="2" t="s">
        <v>533</v>
      </c>
      <c r="B248" s="2" t="s">
        <v>567</v>
      </c>
      <c r="C248" s="19" t="s">
        <v>535</v>
      </c>
      <c r="D248" s="19" t="s">
        <v>1091</v>
      </c>
      <c r="E248" s="19" t="s">
        <v>25</v>
      </c>
      <c r="F248" s="19" t="s">
        <v>1091</v>
      </c>
      <c r="G248" s="2" t="s">
        <v>568</v>
      </c>
      <c r="H248" s="19" t="s">
        <v>850</v>
      </c>
      <c r="I248" s="10">
        <v>152233</v>
      </c>
      <c r="J248" s="10">
        <v>152233</v>
      </c>
      <c r="K248" s="10">
        <v>26369</v>
      </c>
      <c r="L248" s="10">
        <v>125864</v>
      </c>
      <c r="M248" s="10">
        <f>Table1[[#This Row],[Apportionment Amount Paid from  PCA 25660]]+Table1[[#This Row],[Apportionment Amount Paid from  PCA 25691]]</f>
        <v>152233</v>
      </c>
      <c r="N248" s="10">
        <f>Table1[[#This Row],[Total Amount of State Match Funding '[$1.00 Per $1.00 Withheld']]]-Table1[[#This Row],[Total Apportionment ]]</f>
        <v>0</v>
      </c>
    </row>
    <row r="249" spans="1:14" x14ac:dyDescent="0.2">
      <c r="A249" s="2" t="s">
        <v>569</v>
      </c>
      <c r="B249" s="2" t="s">
        <v>570</v>
      </c>
      <c r="C249" s="19" t="s">
        <v>571</v>
      </c>
      <c r="D249" s="19" t="s">
        <v>1092</v>
      </c>
      <c r="E249" s="19" t="s">
        <v>25</v>
      </c>
      <c r="F249" s="19" t="s">
        <v>1092</v>
      </c>
      <c r="G249" s="2" t="s">
        <v>572</v>
      </c>
      <c r="H249" s="19" t="s">
        <v>851</v>
      </c>
      <c r="I249" s="10">
        <v>2726491</v>
      </c>
      <c r="J249" s="10">
        <v>2726491</v>
      </c>
      <c r="K249" s="10">
        <v>472274</v>
      </c>
      <c r="L249" s="10">
        <v>2254217</v>
      </c>
      <c r="M249" s="10">
        <f>Table1[[#This Row],[Apportionment Amount Paid from  PCA 25660]]+Table1[[#This Row],[Apportionment Amount Paid from  PCA 25691]]</f>
        <v>2726491</v>
      </c>
      <c r="N249" s="10">
        <f>Table1[[#This Row],[Total Amount of State Match Funding '[$1.00 Per $1.00 Withheld']]]-Table1[[#This Row],[Total Apportionment ]]</f>
        <v>0</v>
      </c>
    </row>
    <row r="250" spans="1:14" x14ac:dyDescent="0.2">
      <c r="A250" s="2" t="s">
        <v>573</v>
      </c>
      <c r="B250" s="2" t="s">
        <v>574</v>
      </c>
      <c r="C250" s="19" t="s">
        <v>575</v>
      </c>
      <c r="D250" s="19" t="s">
        <v>1093</v>
      </c>
      <c r="E250" s="19" t="s">
        <v>25</v>
      </c>
      <c r="F250" s="19" t="s">
        <v>1093</v>
      </c>
      <c r="G250" s="2" t="s">
        <v>576</v>
      </c>
      <c r="H250" s="19" t="s">
        <v>851</v>
      </c>
      <c r="I250" s="10">
        <v>228558</v>
      </c>
      <c r="J250" s="10">
        <v>228558</v>
      </c>
      <c r="K250" s="10">
        <v>39590</v>
      </c>
      <c r="L250" s="10">
        <v>188968</v>
      </c>
      <c r="M250" s="10">
        <f>Table1[[#This Row],[Apportionment Amount Paid from  PCA 25660]]+Table1[[#This Row],[Apportionment Amount Paid from  PCA 25691]]</f>
        <v>228558</v>
      </c>
      <c r="N250" s="10">
        <f>Table1[[#This Row],[Total Amount of State Match Funding '[$1.00 Per $1.00 Withheld']]]-Table1[[#This Row],[Total Apportionment ]]</f>
        <v>0</v>
      </c>
    </row>
    <row r="251" spans="1:14" x14ac:dyDescent="0.2">
      <c r="A251" s="2" t="s">
        <v>573</v>
      </c>
      <c r="B251" s="2" t="s">
        <v>577</v>
      </c>
      <c r="C251" s="19" t="s">
        <v>575</v>
      </c>
      <c r="D251" s="19" t="s">
        <v>1094</v>
      </c>
      <c r="E251" s="19" t="s">
        <v>25</v>
      </c>
      <c r="F251" s="19" t="s">
        <v>1094</v>
      </c>
      <c r="G251" s="2" t="s">
        <v>578</v>
      </c>
      <c r="H251" s="19" t="s">
        <v>850</v>
      </c>
      <c r="I251" s="10">
        <v>94695</v>
      </c>
      <c r="J251" s="10">
        <v>94695</v>
      </c>
      <c r="K251" s="10">
        <v>16403</v>
      </c>
      <c r="L251" s="10">
        <v>78292</v>
      </c>
      <c r="M251" s="10">
        <f>Table1[[#This Row],[Apportionment Amount Paid from  PCA 25660]]+Table1[[#This Row],[Apportionment Amount Paid from  PCA 25691]]</f>
        <v>94695</v>
      </c>
      <c r="N251" s="10">
        <f>Table1[[#This Row],[Total Amount of State Match Funding '[$1.00 Per $1.00 Withheld']]]-Table1[[#This Row],[Total Apportionment ]]</f>
        <v>0</v>
      </c>
    </row>
    <row r="252" spans="1:14" x14ac:dyDescent="0.2">
      <c r="A252" s="2" t="s">
        <v>573</v>
      </c>
      <c r="B252" s="2" t="s">
        <v>579</v>
      </c>
      <c r="C252" s="19" t="s">
        <v>575</v>
      </c>
      <c r="D252" s="19" t="s">
        <v>1095</v>
      </c>
      <c r="E252" s="19" t="s">
        <v>25</v>
      </c>
      <c r="F252" s="19" t="s">
        <v>1095</v>
      </c>
      <c r="G252" s="2" t="s">
        <v>580</v>
      </c>
      <c r="H252" s="19" t="s">
        <v>850</v>
      </c>
      <c r="I252" s="10">
        <v>229959</v>
      </c>
      <c r="J252" s="10">
        <v>229959</v>
      </c>
      <c r="K252" s="10">
        <v>39833</v>
      </c>
      <c r="L252" s="10">
        <v>190126</v>
      </c>
      <c r="M252" s="10">
        <f>Table1[[#This Row],[Apportionment Amount Paid from  PCA 25660]]+Table1[[#This Row],[Apportionment Amount Paid from  PCA 25691]]</f>
        <v>229959</v>
      </c>
      <c r="N252" s="10">
        <f>Table1[[#This Row],[Total Amount of State Match Funding '[$1.00 Per $1.00 Withheld']]]-Table1[[#This Row],[Total Apportionment ]]</f>
        <v>0</v>
      </c>
    </row>
    <row r="253" spans="1:14" x14ac:dyDescent="0.2">
      <c r="A253" s="2" t="s">
        <v>573</v>
      </c>
      <c r="B253" s="2" t="s">
        <v>581</v>
      </c>
      <c r="C253" s="19" t="s">
        <v>575</v>
      </c>
      <c r="D253" s="19" t="s">
        <v>1096</v>
      </c>
      <c r="E253" s="19" t="s">
        <v>25</v>
      </c>
      <c r="F253" s="19" t="s">
        <v>1096</v>
      </c>
      <c r="G253" s="2" t="s">
        <v>582</v>
      </c>
      <c r="H253" s="19" t="s">
        <v>850</v>
      </c>
      <c r="I253" s="10">
        <v>837641</v>
      </c>
      <c r="J253" s="10">
        <v>837641</v>
      </c>
      <c r="K253" s="10">
        <v>145093</v>
      </c>
      <c r="L253" s="10">
        <v>692548</v>
      </c>
      <c r="M253" s="10">
        <f>Table1[[#This Row],[Apportionment Amount Paid from  PCA 25660]]+Table1[[#This Row],[Apportionment Amount Paid from  PCA 25691]]</f>
        <v>837641</v>
      </c>
      <c r="N253" s="10">
        <f>Table1[[#This Row],[Total Amount of State Match Funding '[$1.00 Per $1.00 Withheld']]]-Table1[[#This Row],[Total Apportionment ]]</f>
        <v>0</v>
      </c>
    </row>
    <row r="254" spans="1:14" x14ac:dyDescent="0.2">
      <c r="A254" s="2" t="s">
        <v>573</v>
      </c>
      <c r="B254" s="2" t="s">
        <v>583</v>
      </c>
      <c r="C254" s="19" t="s">
        <v>575</v>
      </c>
      <c r="D254" s="19" t="s">
        <v>1097</v>
      </c>
      <c r="E254" s="19" t="s">
        <v>25</v>
      </c>
      <c r="F254" s="19" t="s">
        <v>1097</v>
      </c>
      <c r="G254" s="2" t="s">
        <v>584</v>
      </c>
      <c r="H254" s="19" t="s">
        <v>850</v>
      </c>
      <c r="I254" s="10">
        <v>736157</v>
      </c>
      <c r="J254" s="10">
        <v>736157</v>
      </c>
      <c r="K254" s="10">
        <v>127515</v>
      </c>
      <c r="L254" s="10">
        <v>608642</v>
      </c>
      <c r="M254" s="10">
        <f>Table1[[#This Row],[Apportionment Amount Paid from  PCA 25660]]+Table1[[#This Row],[Apportionment Amount Paid from  PCA 25691]]</f>
        <v>736157</v>
      </c>
      <c r="N254" s="10">
        <f>Table1[[#This Row],[Total Amount of State Match Funding '[$1.00 Per $1.00 Withheld']]]-Table1[[#This Row],[Total Apportionment ]]</f>
        <v>0</v>
      </c>
    </row>
    <row r="255" spans="1:14" x14ac:dyDescent="0.2">
      <c r="A255" s="2" t="s">
        <v>573</v>
      </c>
      <c r="B255" s="2" t="s">
        <v>585</v>
      </c>
      <c r="C255" s="19" t="s">
        <v>575</v>
      </c>
      <c r="D255" s="19" t="s">
        <v>1098</v>
      </c>
      <c r="E255" s="19" t="s">
        <v>25</v>
      </c>
      <c r="F255" s="19" t="s">
        <v>1098</v>
      </c>
      <c r="G255" s="2" t="s">
        <v>586</v>
      </c>
      <c r="H255" s="19" t="s">
        <v>850</v>
      </c>
      <c r="I255" s="10">
        <v>40487</v>
      </c>
      <c r="J255" s="10">
        <v>40487</v>
      </c>
      <c r="K255" s="10">
        <v>7013</v>
      </c>
      <c r="L255" s="10">
        <v>33474</v>
      </c>
      <c r="M255" s="10">
        <f>Table1[[#This Row],[Apportionment Amount Paid from  PCA 25660]]+Table1[[#This Row],[Apportionment Amount Paid from  PCA 25691]]</f>
        <v>40487</v>
      </c>
      <c r="N255" s="10">
        <f>Table1[[#This Row],[Total Amount of State Match Funding '[$1.00 Per $1.00 Withheld']]]-Table1[[#This Row],[Total Apportionment ]]</f>
        <v>0</v>
      </c>
    </row>
    <row r="256" spans="1:14" x14ac:dyDescent="0.2">
      <c r="A256" s="2" t="s">
        <v>573</v>
      </c>
      <c r="B256" s="2" t="s">
        <v>587</v>
      </c>
      <c r="C256" s="19" t="s">
        <v>575</v>
      </c>
      <c r="D256" s="19" t="s">
        <v>1099</v>
      </c>
      <c r="E256" s="19" t="s">
        <v>25</v>
      </c>
      <c r="F256" s="19" t="s">
        <v>1099</v>
      </c>
      <c r="G256" s="2" t="s">
        <v>588</v>
      </c>
      <c r="H256" s="19" t="s">
        <v>850</v>
      </c>
      <c r="I256" s="10">
        <v>1090887</v>
      </c>
      <c r="J256" s="10">
        <v>1090887</v>
      </c>
      <c r="K256" s="10">
        <v>188960</v>
      </c>
      <c r="L256" s="10">
        <v>901927</v>
      </c>
      <c r="M256" s="10">
        <f>Table1[[#This Row],[Apportionment Amount Paid from  PCA 25660]]+Table1[[#This Row],[Apportionment Amount Paid from  PCA 25691]]</f>
        <v>1090887</v>
      </c>
      <c r="N256" s="10">
        <f>Table1[[#This Row],[Total Amount of State Match Funding '[$1.00 Per $1.00 Withheld']]]-Table1[[#This Row],[Total Apportionment ]]</f>
        <v>0</v>
      </c>
    </row>
    <row r="257" spans="1:14" x14ac:dyDescent="0.2">
      <c r="A257" s="2" t="s">
        <v>573</v>
      </c>
      <c r="B257" s="2" t="s">
        <v>589</v>
      </c>
      <c r="C257" s="19" t="s">
        <v>575</v>
      </c>
      <c r="D257" s="19" t="s">
        <v>1100</v>
      </c>
      <c r="E257" s="19" t="s">
        <v>25</v>
      </c>
      <c r="F257" s="19" t="s">
        <v>1100</v>
      </c>
      <c r="G257" s="2" t="s">
        <v>590</v>
      </c>
      <c r="H257" s="19" t="s">
        <v>850</v>
      </c>
      <c r="I257" s="10">
        <v>228187</v>
      </c>
      <c r="J257" s="10">
        <v>228187</v>
      </c>
      <c r="K257" s="10">
        <v>39526</v>
      </c>
      <c r="L257" s="10">
        <v>188661</v>
      </c>
      <c r="M257" s="10">
        <f>Table1[[#This Row],[Apportionment Amount Paid from  PCA 25660]]+Table1[[#This Row],[Apportionment Amount Paid from  PCA 25691]]</f>
        <v>228187</v>
      </c>
      <c r="N257" s="10">
        <f>Table1[[#This Row],[Total Amount of State Match Funding '[$1.00 Per $1.00 Withheld']]]-Table1[[#This Row],[Total Apportionment ]]</f>
        <v>0</v>
      </c>
    </row>
    <row r="258" spans="1:14" x14ac:dyDescent="0.2">
      <c r="A258" s="2" t="s">
        <v>573</v>
      </c>
      <c r="B258" s="2" t="s">
        <v>591</v>
      </c>
      <c r="C258" s="19" t="s">
        <v>575</v>
      </c>
      <c r="D258" s="19" t="s">
        <v>1101</v>
      </c>
      <c r="E258" s="19" t="s">
        <v>25</v>
      </c>
      <c r="F258" s="19" t="s">
        <v>1101</v>
      </c>
      <c r="G258" s="2" t="s">
        <v>592</v>
      </c>
      <c r="H258" s="19" t="s">
        <v>850</v>
      </c>
      <c r="I258" s="10">
        <v>108056</v>
      </c>
      <c r="J258" s="10">
        <v>108056</v>
      </c>
      <c r="K258" s="10">
        <v>18717</v>
      </c>
      <c r="L258" s="10">
        <v>89339</v>
      </c>
      <c r="M258" s="10">
        <f>Table1[[#This Row],[Apportionment Amount Paid from  PCA 25660]]+Table1[[#This Row],[Apportionment Amount Paid from  PCA 25691]]</f>
        <v>108056</v>
      </c>
      <c r="N258" s="10">
        <f>Table1[[#This Row],[Total Amount of State Match Funding '[$1.00 Per $1.00 Withheld']]]-Table1[[#This Row],[Total Apportionment ]]</f>
        <v>0</v>
      </c>
    </row>
    <row r="259" spans="1:14" x14ac:dyDescent="0.2">
      <c r="A259" s="2" t="s">
        <v>593</v>
      </c>
      <c r="B259" s="2" t="s">
        <v>594</v>
      </c>
      <c r="C259" s="19" t="s">
        <v>595</v>
      </c>
      <c r="D259" s="19" t="s">
        <v>1102</v>
      </c>
      <c r="E259" s="19" t="s">
        <v>25</v>
      </c>
      <c r="F259" s="19" t="s">
        <v>1102</v>
      </c>
      <c r="G259" s="2" t="s">
        <v>596</v>
      </c>
      <c r="H259" s="19" t="s">
        <v>850</v>
      </c>
      <c r="I259" s="10">
        <v>216735</v>
      </c>
      <c r="J259" s="10">
        <v>216735</v>
      </c>
      <c r="K259" s="10">
        <v>37542</v>
      </c>
      <c r="L259" s="10">
        <v>179193</v>
      </c>
      <c r="M259" s="10">
        <f>Table1[[#This Row],[Apportionment Amount Paid from  PCA 25660]]+Table1[[#This Row],[Apportionment Amount Paid from  PCA 25691]]</f>
        <v>216735</v>
      </c>
      <c r="N259" s="10">
        <f>Table1[[#This Row],[Total Amount of State Match Funding '[$1.00 Per $1.00 Withheld']]]-Table1[[#This Row],[Total Apportionment ]]</f>
        <v>0</v>
      </c>
    </row>
    <row r="260" spans="1:14" x14ac:dyDescent="0.2">
      <c r="A260" s="2" t="s">
        <v>597</v>
      </c>
      <c r="B260" s="2" t="s">
        <v>598</v>
      </c>
      <c r="C260" s="19" t="s">
        <v>599</v>
      </c>
      <c r="D260" s="19" t="s">
        <v>1103</v>
      </c>
      <c r="E260" s="19" t="s">
        <v>25</v>
      </c>
      <c r="F260" s="19" t="s">
        <v>1103</v>
      </c>
      <c r="G260" s="2" t="s">
        <v>600</v>
      </c>
      <c r="H260" s="19" t="s">
        <v>850</v>
      </c>
      <c r="I260" s="10">
        <v>90399</v>
      </c>
      <c r="J260" s="10">
        <v>90399</v>
      </c>
      <c r="K260" s="10">
        <v>15659</v>
      </c>
      <c r="L260" s="10">
        <v>74740</v>
      </c>
      <c r="M260" s="10">
        <f>Table1[[#This Row],[Apportionment Amount Paid from  PCA 25660]]+Table1[[#This Row],[Apportionment Amount Paid from  PCA 25691]]</f>
        <v>90399</v>
      </c>
      <c r="N260" s="10">
        <f>Table1[[#This Row],[Total Amount of State Match Funding '[$1.00 Per $1.00 Withheld']]]-Table1[[#This Row],[Total Apportionment ]]</f>
        <v>0</v>
      </c>
    </row>
    <row r="261" spans="1:14" x14ac:dyDescent="0.2">
      <c r="A261" s="2" t="s">
        <v>597</v>
      </c>
      <c r="B261" s="2" t="s">
        <v>601</v>
      </c>
      <c r="C261" s="19" t="s">
        <v>599</v>
      </c>
      <c r="D261" s="19" t="s">
        <v>1104</v>
      </c>
      <c r="E261" s="19" t="s">
        <v>25</v>
      </c>
      <c r="F261" s="19" t="s">
        <v>1104</v>
      </c>
      <c r="G261" s="2" t="s">
        <v>602</v>
      </c>
      <c r="H261" s="19" t="s">
        <v>850</v>
      </c>
      <c r="I261" s="10">
        <v>66294</v>
      </c>
      <c r="J261" s="10">
        <v>66294</v>
      </c>
      <c r="K261" s="10">
        <v>11483</v>
      </c>
      <c r="L261" s="10">
        <v>54811</v>
      </c>
      <c r="M261" s="10">
        <f>Table1[[#This Row],[Apportionment Amount Paid from  PCA 25660]]+Table1[[#This Row],[Apportionment Amount Paid from  PCA 25691]]</f>
        <v>66294</v>
      </c>
      <c r="N261" s="10">
        <f>Table1[[#This Row],[Total Amount of State Match Funding '[$1.00 Per $1.00 Withheld']]]-Table1[[#This Row],[Total Apportionment ]]</f>
        <v>0</v>
      </c>
    </row>
    <row r="262" spans="1:14" x14ac:dyDescent="0.2">
      <c r="A262" s="2" t="s">
        <v>597</v>
      </c>
      <c r="B262" s="2" t="s">
        <v>603</v>
      </c>
      <c r="C262" s="19" t="s">
        <v>599</v>
      </c>
      <c r="D262" s="19" t="s">
        <v>1105</v>
      </c>
      <c r="E262" s="19" t="s">
        <v>25</v>
      </c>
      <c r="F262" s="19" t="s">
        <v>1105</v>
      </c>
      <c r="G262" s="2" t="s">
        <v>604</v>
      </c>
      <c r="H262" s="19" t="s">
        <v>850</v>
      </c>
      <c r="I262" s="10">
        <v>83026</v>
      </c>
      <c r="J262" s="10">
        <v>83026</v>
      </c>
      <c r="K262" s="10">
        <v>14381</v>
      </c>
      <c r="L262" s="10">
        <v>68645</v>
      </c>
      <c r="M262" s="10">
        <f>Table1[[#This Row],[Apportionment Amount Paid from  PCA 25660]]+Table1[[#This Row],[Apportionment Amount Paid from  PCA 25691]]</f>
        <v>83026</v>
      </c>
      <c r="N262" s="10">
        <f>Table1[[#This Row],[Total Amount of State Match Funding '[$1.00 Per $1.00 Withheld']]]-Table1[[#This Row],[Total Apportionment ]]</f>
        <v>0</v>
      </c>
    </row>
    <row r="263" spans="1:14" x14ac:dyDescent="0.2">
      <c r="A263" s="2" t="s">
        <v>597</v>
      </c>
      <c r="B263" s="2" t="s">
        <v>605</v>
      </c>
      <c r="C263" s="19" t="s">
        <v>599</v>
      </c>
      <c r="D263" s="19" t="s">
        <v>1106</v>
      </c>
      <c r="E263" s="19" t="s">
        <v>25</v>
      </c>
      <c r="F263" s="19" t="s">
        <v>1106</v>
      </c>
      <c r="G263" s="2" t="s">
        <v>606</v>
      </c>
      <c r="H263" s="19" t="s">
        <v>850</v>
      </c>
      <c r="I263" s="10">
        <v>105886</v>
      </c>
      <c r="J263" s="10">
        <v>105886</v>
      </c>
      <c r="K263" s="10">
        <v>18341</v>
      </c>
      <c r="L263" s="10">
        <v>87545</v>
      </c>
      <c r="M263" s="10">
        <f>Table1[[#This Row],[Apportionment Amount Paid from  PCA 25660]]+Table1[[#This Row],[Apportionment Amount Paid from  PCA 25691]]</f>
        <v>105886</v>
      </c>
      <c r="N263" s="10">
        <f>Table1[[#This Row],[Total Amount of State Match Funding '[$1.00 Per $1.00 Withheld']]]-Table1[[#This Row],[Total Apportionment ]]</f>
        <v>0</v>
      </c>
    </row>
    <row r="264" spans="1:14" x14ac:dyDescent="0.2">
      <c r="A264" s="2" t="s">
        <v>597</v>
      </c>
      <c r="B264" s="2" t="s">
        <v>607</v>
      </c>
      <c r="C264" s="19" t="s">
        <v>599</v>
      </c>
      <c r="D264" s="19" t="s">
        <v>1107</v>
      </c>
      <c r="E264" s="19" t="s">
        <v>25</v>
      </c>
      <c r="F264" s="19" t="s">
        <v>1107</v>
      </c>
      <c r="G264" s="2" t="s">
        <v>608</v>
      </c>
      <c r="H264" s="19" t="s">
        <v>850</v>
      </c>
      <c r="I264" s="10">
        <v>223321</v>
      </c>
      <c r="J264" s="10">
        <v>223321</v>
      </c>
      <c r="K264" s="10">
        <v>38683</v>
      </c>
      <c r="L264" s="10">
        <v>184638</v>
      </c>
      <c r="M264" s="10">
        <f>Table1[[#This Row],[Apportionment Amount Paid from  PCA 25660]]+Table1[[#This Row],[Apportionment Amount Paid from  PCA 25691]]</f>
        <v>223321</v>
      </c>
      <c r="N264" s="10">
        <f>Table1[[#This Row],[Total Amount of State Match Funding '[$1.00 Per $1.00 Withheld']]]-Table1[[#This Row],[Total Apportionment ]]</f>
        <v>0</v>
      </c>
    </row>
    <row r="265" spans="1:14" x14ac:dyDescent="0.2">
      <c r="A265" s="2" t="s">
        <v>597</v>
      </c>
      <c r="B265" s="2" t="s">
        <v>609</v>
      </c>
      <c r="C265" s="19" t="s">
        <v>599</v>
      </c>
      <c r="D265" s="19" t="s">
        <v>1108</v>
      </c>
      <c r="E265" s="19" t="s">
        <v>25</v>
      </c>
      <c r="F265" s="19" t="s">
        <v>1108</v>
      </c>
      <c r="G265" s="2" t="s">
        <v>610</v>
      </c>
      <c r="H265" s="19" t="s">
        <v>850</v>
      </c>
      <c r="I265" s="10">
        <v>80528</v>
      </c>
      <c r="J265" s="10">
        <v>80528</v>
      </c>
      <c r="K265" s="10">
        <v>13949</v>
      </c>
      <c r="L265" s="10">
        <v>66579</v>
      </c>
      <c r="M265" s="10">
        <f>Table1[[#This Row],[Apportionment Amount Paid from  PCA 25660]]+Table1[[#This Row],[Apportionment Amount Paid from  PCA 25691]]</f>
        <v>80528</v>
      </c>
      <c r="N265" s="10">
        <f>Table1[[#This Row],[Total Amount of State Match Funding '[$1.00 Per $1.00 Withheld']]]-Table1[[#This Row],[Total Apportionment ]]</f>
        <v>0</v>
      </c>
    </row>
    <row r="266" spans="1:14" x14ac:dyDescent="0.2">
      <c r="A266" s="2" t="s">
        <v>597</v>
      </c>
      <c r="B266" s="2" t="s">
        <v>611</v>
      </c>
      <c r="C266" s="19" t="s">
        <v>599</v>
      </c>
      <c r="D266" s="19" t="s">
        <v>1109</v>
      </c>
      <c r="E266" s="19" t="s">
        <v>25</v>
      </c>
      <c r="F266" s="19" t="s">
        <v>1109</v>
      </c>
      <c r="G266" s="2" t="s">
        <v>612</v>
      </c>
      <c r="H266" s="19" t="s">
        <v>850</v>
      </c>
      <c r="I266" s="10">
        <v>186232</v>
      </c>
      <c r="J266" s="10">
        <v>186232</v>
      </c>
      <c r="K266" s="10">
        <v>32258</v>
      </c>
      <c r="L266" s="10">
        <v>153974</v>
      </c>
      <c r="M266" s="10">
        <f>Table1[[#This Row],[Apportionment Amount Paid from  PCA 25660]]+Table1[[#This Row],[Apportionment Amount Paid from  PCA 25691]]</f>
        <v>186232</v>
      </c>
      <c r="N266" s="10">
        <f>Table1[[#This Row],[Total Amount of State Match Funding '[$1.00 Per $1.00 Withheld']]]-Table1[[#This Row],[Total Apportionment ]]</f>
        <v>0</v>
      </c>
    </row>
    <row r="267" spans="1:14" x14ac:dyDescent="0.2">
      <c r="A267" s="2" t="s">
        <v>597</v>
      </c>
      <c r="B267" s="2" t="s">
        <v>613</v>
      </c>
      <c r="C267" s="19" t="s">
        <v>599</v>
      </c>
      <c r="D267" s="19" t="s">
        <v>1110</v>
      </c>
      <c r="E267" s="19" t="s">
        <v>25</v>
      </c>
      <c r="F267" s="19" t="s">
        <v>1110</v>
      </c>
      <c r="G267" s="2" t="s">
        <v>614</v>
      </c>
      <c r="H267" s="19" t="s">
        <v>850</v>
      </c>
      <c r="I267" s="10">
        <v>175557</v>
      </c>
      <c r="J267" s="10">
        <v>175557</v>
      </c>
      <c r="K267" s="10">
        <v>30409</v>
      </c>
      <c r="L267" s="10">
        <v>145148</v>
      </c>
      <c r="M267" s="10">
        <f>Table1[[#This Row],[Apportionment Amount Paid from  PCA 25660]]+Table1[[#This Row],[Apportionment Amount Paid from  PCA 25691]]</f>
        <v>175557</v>
      </c>
      <c r="N267" s="10">
        <f>Table1[[#This Row],[Total Amount of State Match Funding '[$1.00 Per $1.00 Withheld']]]-Table1[[#This Row],[Total Apportionment ]]</f>
        <v>0</v>
      </c>
    </row>
    <row r="268" spans="1:14" x14ac:dyDescent="0.2">
      <c r="A268" s="2" t="s">
        <v>615</v>
      </c>
      <c r="B268" s="2" t="s">
        <v>616</v>
      </c>
      <c r="C268" s="19" t="s">
        <v>617</v>
      </c>
      <c r="D268" s="19" t="s">
        <v>1111</v>
      </c>
      <c r="E268" s="19" t="s">
        <v>25</v>
      </c>
      <c r="F268" s="19" t="s">
        <v>1111</v>
      </c>
      <c r="G268" s="2" t="s">
        <v>618</v>
      </c>
      <c r="H268" s="19" t="s">
        <v>850</v>
      </c>
      <c r="I268" s="10">
        <v>14394</v>
      </c>
      <c r="J268" s="10">
        <v>14394</v>
      </c>
      <c r="K268" s="10">
        <v>2493</v>
      </c>
      <c r="L268" s="10">
        <v>11901</v>
      </c>
      <c r="M268" s="10">
        <f>Table1[[#This Row],[Apportionment Amount Paid from  PCA 25660]]+Table1[[#This Row],[Apportionment Amount Paid from  PCA 25691]]</f>
        <v>14394</v>
      </c>
      <c r="N268" s="10">
        <f>Table1[[#This Row],[Total Amount of State Match Funding '[$1.00 Per $1.00 Withheld']]]-Table1[[#This Row],[Total Apportionment ]]</f>
        <v>0</v>
      </c>
    </row>
    <row r="269" spans="1:14" x14ac:dyDescent="0.2">
      <c r="A269" s="2" t="s">
        <v>615</v>
      </c>
      <c r="B269" s="2" t="s">
        <v>619</v>
      </c>
      <c r="C269" s="19" t="s">
        <v>617</v>
      </c>
      <c r="D269" s="19" t="s">
        <v>1112</v>
      </c>
      <c r="E269" s="19" t="s">
        <v>25</v>
      </c>
      <c r="F269" s="19" t="s">
        <v>1112</v>
      </c>
      <c r="G269" s="2" t="s">
        <v>620</v>
      </c>
      <c r="H269" s="19" t="s">
        <v>850</v>
      </c>
      <c r="I269" s="10">
        <v>30461</v>
      </c>
      <c r="J269" s="10">
        <v>30461</v>
      </c>
      <c r="K269" s="10">
        <v>5276</v>
      </c>
      <c r="L269" s="10">
        <v>25185</v>
      </c>
      <c r="M269" s="10">
        <f>Table1[[#This Row],[Apportionment Amount Paid from  PCA 25660]]+Table1[[#This Row],[Apportionment Amount Paid from  PCA 25691]]</f>
        <v>30461</v>
      </c>
      <c r="N269" s="10">
        <f>Table1[[#This Row],[Total Amount of State Match Funding '[$1.00 Per $1.00 Withheld']]]-Table1[[#This Row],[Total Apportionment ]]</f>
        <v>0</v>
      </c>
    </row>
    <row r="270" spans="1:14" x14ac:dyDescent="0.2">
      <c r="A270" s="2" t="s">
        <v>615</v>
      </c>
      <c r="B270" s="2" t="s">
        <v>621</v>
      </c>
      <c r="C270" s="19" t="s">
        <v>617</v>
      </c>
      <c r="D270" s="19" t="s">
        <v>1113</v>
      </c>
      <c r="E270" s="19" t="s">
        <v>25</v>
      </c>
      <c r="F270" s="19" t="s">
        <v>1113</v>
      </c>
      <c r="G270" s="2" t="s">
        <v>622</v>
      </c>
      <c r="H270" s="19" t="s">
        <v>850</v>
      </c>
      <c r="I270" s="10">
        <v>100280</v>
      </c>
      <c r="J270" s="10">
        <v>100280</v>
      </c>
      <c r="K270" s="10">
        <v>17370</v>
      </c>
      <c r="L270" s="10">
        <v>82910</v>
      </c>
      <c r="M270" s="10">
        <f>Table1[[#This Row],[Apportionment Amount Paid from  PCA 25660]]+Table1[[#This Row],[Apportionment Amount Paid from  PCA 25691]]</f>
        <v>100280</v>
      </c>
      <c r="N270" s="10">
        <f>Table1[[#This Row],[Total Amount of State Match Funding '[$1.00 Per $1.00 Withheld']]]-Table1[[#This Row],[Total Apportionment ]]</f>
        <v>0</v>
      </c>
    </row>
    <row r="271" spans="1:14" x14ac:dyDescent="0.2">
      <c r="A271" s="2" t="s">
        <v>615</v>
      </c>
      <c r="B271" s="2" t="s">
        <v>623</v>
      </c>
      <c r="C271" s="19" t="s">
        <v>617</v>
      </c>
      <c r="D271" s="19" t="s">
        <v>1114</v>
      </c>
      <c r="E271" s="19" t="s">
        <v>25</v>
      </c>
      <c r="F271" s="19" t="s">
        <v>1114</v>
      </c>
      <c r="G271" s="2" t="s">
        <v>624</v>
      </c>
      <c r="H271" s="19" t="s">
        <v>850</v>
      </c>
      <c r="I271" s="10">
        <v>160228</v>
      </c>
      <c r="J271" s="10">
        <v>160228</v>
      </c>
      <c r="K271" s="10">
        <v>27754</v>
      </c>
      <c r="L271" s="10">
        <v>132474</v>
      </c>
      <c r="M271" s="10">
        <f>Table1[[#This Row],[Apportionment Amount Paid from  PCA 25660]]+Table1[[#This Row],[Apportionment Amount Paid from  PCA 25691]]</f>
        <v>160228</v>
      </c>
      <c r="N271" s="10">
        <f>Table1[[#This Row],[Total Amount of State Match Funding '[$1.00 Per $1.00 Withheld']]]-Table1[[#This Row],[Total Apportionment ]]</f>
        <v>0</v>
      </c>
    </row>
    <row r="272" spans="1:14" x14ac:dyDescent="0.2">
      <c r="A272" s="2" t="s">
        <v>615</v>
      </c>
      <c r="B272" s="2" t="s">
        <v>625</v>
      </c>
      <c r="C272" s="19" t="s">
        <v>617</v>
      </c>
      <c r="D272" s="19" t="s">
        <v>1115</v>
      </c>
      <c r="E272" s="19" t="s">
        <v>25</v>
      </c>
      <c r="F272" s="19" t="s">
        <v>1115</v>
      </c>
      <c r="G272" s="2" t="s">
        <v>626</v>
      </c>
      <c r="H272" s="19" t="s">
        <v>850</v>
      </c>
      <c r="I272" s="10">
        <v>525078</v>
      </c>
      <c r="J272" s="10">
        <v>525078</v>
      </c>
      <c r="K272" s="10">
        <v>90952</v>
      </c>
      <c r="L272" s="10">
        <v>434126</v>
      </c>
      <c r="M272" s="10">
        <f>Table1[[#This Row],[Apportionment Amount Paid from  PCA 25660]]+Table1[[#This Row],[Apportionment Amount Paid from  PCA 25691]]</f>
        <v>525078</v>
      </c>
      <c r="N272" s="10">
        <f>Table1[[#This Row],[Total Amount of State Match Funding '[$1.00 Per $1.00 Withheld']]]-Table1[[#This Row],[Total Apportionment ]]</f>
        <v>0</v>
      </c>
    </row>
    <row r="273" spans="1:14" x14ac:dyDescent="0.2">
      <c r="A273" s="2" t="s">
        <v>627</v>
      </c>
      <c r="B273" s="2" t="s">
        <v>628</v>
      </c>
      <c r="C273" s="19" t="s">
        <v>629</v>
      </c>
      <c r="D273" s="19" t="s">
        <v>1116</v>
      </c>
      <c r="E273" s="19" t="s">
        <v>25</v>
      </c>
      <c r="F273" s="19" t="s">
        <v>1116</v>
      </c>
      <c r="G273" s="2" t="s">
        <v>630</v>
      </c>
      <c r="H273" s="19" t="s">
        <v>851</v>
      </c>
      <c r="I273" s="10">
        <v>301352</v>
      </c>
      <c r="J273" s="10">
        <v>301352</v>
      </c>
      <c r="K273" s="10">
        <v>52199</v>
      </c>
      <c r="L273" s="10">
        <v>249153</v>
      </c>
      <c r="M273" s="10">
        <f>Table1[[#This Row],[Apportionment Amount Paid from  PCA 25660]]+Table1[[#This Row],[Apportionment Amount Paid from  PCA 25691]]</f>
        <v>301352</v>
      </c>
      <c r="N273" s="10">
        <f>Table1[[#This Row],[Total Amount of State Match Funding '[$1.00 Per $1.00 Withheld']]]-Table1[[#This Row],[Total Apportionment ]]</f>
        <v>0</v>
      </c>
    </row>
    <row r="274" spans="1:14" x14ac:dyDescent="0.2">
      <c r="A274" s="2" t="s">
        <v>627</v>
      </c>
      <c r="B274" s="2" t="s">
        <v>631</v>
      </c>
      <c r="C274" s="19" t="s">
        <v>629</v>
      </c>
      <c r="D274" s="19" t="s">
        <v>1117</v>
      </c>
      <c r="E274" s="19" t="s">
        <v>25</v>
      </c>
      <c r="F274" s="19" t="s">
        <v>1117</v>
      </c>
      <c r="G274" s="2" t="s">
        <v>632</v>
      </c>
      <c r="H274" s="19" t="s">
        <v>850</v>
      </c>
      <c r="I274" s="10">
        <v>147321</v>
      </c>
      <c r="J274" s="10">
        <v>147321</v>
      </c>
      <c r="K274" s="10">
        <v>25518</v>
      </c>
      <c r="L274" s="10">
        <v>121803</v>
      </c>
      <c r="M274" s="10">
        <f>Table1[[#This Row],[Apportionment Amount Paid from  PCA 25660]]+Table1[[#This Row],[Apportionment Amount Paid from  PCA 25691]]</f>
        <v>147321</v>
      </c>
      <c r="N274" s="10">
        <f>Table1[[#This Row],[Total Amount of State Match Funding '[$1.00 Per $1.00 Withheld']]]-Table1[[#This Row],[Total Apportionment ]]</f>
        <v>0</v>
      </c>
    </row>
    <row r="275" spans="1:14" x14ac:dyDescent="0.2">
      <c r="A275" s="2" t="s">
        <v>627</v>
      </c>
      <c r="B275" s="2" t="s">
        <v>633</v>
      </c>
      <c r="C275" s="19" t="s">
        <v>629</v>
      </c>
      <c r="D275" s="19" t="s">
        <v>1118</v>
      </c>
      <c r="E275" s="19" t="s">
        <v>25</v>
      </c>
      <c r="F275" s="19" t="s">
        <v>1118</v>
      </c>
      <c r="G275" s="2" t="s">
        <v>634</v>
      </c>
      <c r="H275" s="19" t="s">
        <v>850</v>
      </c>
      <c r="I275" s="10">
        <v>249390</v>
      </c>
      <c r="J275" s="10">
        <v>249390</v>
      </c>
      <c r="K275" s="10">
        <v>43199</v>
      </c>
      <c r="L275" s="10">
        <v>206191</v>
      </c>
      <c r="M275" s="10">
        <f>Table1[[#This Row],[Apportionment Amount Paid from  PCA 25660]]+Table1[[#This Row],[Apportionment Amount Paid from  PCA 25691]]</f>
        <v>249390</v>
      </c>
      <c r="N275" s="10">
        <f>Table1[[#This Row],[Total Amount of State Match Funding '[$1.00 Per $1.00 Withheld']]]-Table1[[#This Row],[Total Apportionment ]]</f>
        <v>0</v>
      </c>
    </row>
    <row r="276" spans="1:14" x14ac:dyDescent="0.2">
      <c r="A276" s="2" t="s">
        <v>627</v>
      </c>
      <c r="B276" s="2" t="s">
        <v>635</v>
      </c>
      <c r="C276" s="19" t="s">
        <v>629</v>
      </c>
      <c r="D276" s="19" t="s">
        <v>1119</v>
      </c>
      <c r="E276" s="19" t="s">
        <v>25</v>
      </c>
      <c r="F276" s="19" t="s">
        <v>1119</v>
      </c>
      <c r="G276" s="2" t="s">
        <v>636</v>
      </c>
      <c r="H276" s="19" t="s">
        <v>850</v>
      </c>
      <c r="I276" s="10">
        <v>151089</v>
      </c>
      <c r="J276" s="10">
        <v>151089</v>
      </c>
      <c r="K276" s="10">
        <v>26171</v>
      </c>
      <c r="L276" s="10">
        <v>124918</v>
      </c>
      <c r="M276" s="10">
        <f>Table1[[#This Row],[Apportionment Amount Paid from  PCA 25660]]+Table1[[#This Row],[Apportionment Amount Paid from  PCA 25691]]</f>
        <v>151089</v>
      </c>
      <c r="N276" s="10">
        <f>Table1[[#This Row],[Total Amount of State Match Funding '[$1.00 Per $1.00 Withheld']]]-Table1[[#This Row],[Total Apportionment ]]</f>
        <v>0</v>
      </c>
    </row>
    <row r="277" spans="1:14" x14ac:dyDescent="0.2">
      <c r="A277" s="2" t="s">
        <v>627</v>
      </c>
      <c r="B277" s="2" t="s">
        <v>637</v>
      </c>
      <c r="C277" s="19" t="s">
        <v>629</v>
      </c>
      <c r="D277" s="19" t="s">
        <v>1120</v>
      </c>
      <c r="E277" s="19" t="s">
        <v>25</v>
      </c>
      <c r="F277" s="19" t="s">
        <v>1120</v>
      </c>
      <c r="G277" s="2" t="s">
        <v>638</v>
      </c>
      <c r="H277" s="19" t="s">
        <v>850</v>
      </c>
      <c r="I277" s="10">
        <v>603134</v>
      </c>
      <c r="J277" s="10">
        <v>603134</v>
      </c>
      <c r="K277" s="10">
        <v>104473</v>
      </c>
      <c r="L277" s="10">
        <v>498661</v>
      </c>
      <c r="M277" s="10">
        <f>Table1[[#This Row],[Apportionment Amount Paid from  PCA 25660]]+Table1[[#This Row],[Apportionment Amount Paid from  PCA 25691]]</f>
        <v>603134</v>
      </c>
      <c r="N277" s="10">
        <f>Table1[[#This Row],[Total Amount of State Match Funding '[$1.00 Per $1.00 Withheld']]]-Table1[[#This Row],[Total Apportionment ]]</f>
        <v>0</v>
      </c>
    </row>
    <row r="278" spans="1:14" x14ac:dyDescent="0.2">
      <c r="A278" s="2" t="s">
        <v>627</v>
      </c>
      <c r="B278" s="2" t="s">
        <v>639</v>
      </c>
      <c r="C278" s="19" t="s">
        <v>629</v>
      </c>
      <c r="D278" s="19" t="s">
        <v>1121</v>
      </c>
      <c r="E278" s="19" t="s">
        <v>25</v>
      </c>
      <c r="F278" s="19" t="s">
        <v>1121</v>
      </c>
      <c r="G278" s="2" t="s">
        <v>640</v>
      </c>
      <c r="H278" s="19" t="s">
        <v>850</v>
      </c>
      <c r="I278" s="10">
        <v>259682</v>
      </c>
      <c r="J278" s="10">
        <v>259682</v>
      </c>
      <c r="K278" s="10">
        <v>44981</v>
      </c>
      <c r="L278" s="10">
        <v>214701</v>
      </c>
      <c r="M278" s="10">
        <f>Table1[[#This Row],[Apportionment Amount Paid from  PCA 25660]]+Table1[[#This Row],[Apportionment Amount Paid from  PCA 25691]]</f>
        <v>259682</v>
      </c>
      <c r="N278" s="10">
        <f>Table1[[#This Row],[Total Amount of State Match Funding '[$1.00 Per $1.00 Withheld']]]-Table1[[#This Row],[Total Apportionment ]]</f>
        <v>0</v>
      </c>
    </row>
    <row r="279" spans="1:14" x14ac:dyDescent="0.2">
      <c r="A279" s="2" t="s">
        <v>627</v>
      </c>
      <c r="B279" s="2" t="s">
        <v>641</v>
      </c>
      <c r="C279" s="19" t="s">
        <v>629</v>
      </c>
      <c r="D279" s="19" t="s">
        <v>1122</v>
      </c>
      <c r="E279" s="19" t="s">
        <v>25</v>
      </c>
      <c r="F279" s="19" t="s">
        <v>1122</v>
      </c>
      <c r="G279" s="2" t="s">
        <v>642</v>
      </c>
      <c r="H279" s="19" t="s">
        <v>850</v>
      </c>
      <c r="I279" s="10">
        <v>256049</v>
      </c>
      <c r="J279" s="10">
        <v>256049</v>
      </c>
      <c r="K279" s="10">
        <v>44352</v>
      </c>
      <c r="L279" s="10">
        <v>211697</v>
      </c>
      <c r="M279" s="10">
        <f>Table1[[#This Row],[Apportionment Amount Paid from  PCA 25660]]+Table1[[#This Row],[Apportionment Amount Paid from  PCA 25691]]</f>
        <v>256049</v>
      </c>
      <c r="N279" s="10">
        <f>Table1[[#This Row],[Total Amount of State Match Funding '[$1.00 Per $1.00 Withheld']]]-Table1[[#This Row],[Total Apportionment ]]</f>
        <v>0</v>
      </c>
    </row>
    <row r="280" spans="1:14" x14ac:dyDescent="0.2">
      <c r="A280" s="2" t="s">
        <v>627</v>
      </c>
      <c r="B280" s="2" t="s">
        <v>643</v>
      </c>
      <c r="C280" s="19" t="s">
        <v>629</v>
      </c>
      <c r="D280" s="19" t="s">
        <v>1123</v>
      </c>
      <c r="E280" s="19" t="s">
        <v>25</v>
      </c>
      <c r="F280" s="19" t="s">
        <v>1123</v>
      </c>
      <c r="G280" s="2" t="s">
        <v>644</v>
      </c>
      <c r="H280" s="19" t="s">
        <v>850</v>
      </c>
      <c r="I280" s="10">
        <v>276745</v>
      </c>
      <c r="J280" s="10">
        <v>276745</v>
      </c>
      <c r="K280" s="10">
        <v>47937</v>
      </c>
      <c r="L280" s="10">
        <v>228808</v>
      </c>
      <c r="M280" s="10">
        <f>Table1[[#This Row],[Apportionment Amount Paid from  PCA 25660]]+Table1[[#This Row],[Apportionment Amount Paid from  PCA 25691]]</f>
        <v>276745</v>
      </c>
      <c r="N280" s="10">
        <f>Table1[[#This Row],[Total Amount of State Match Funding '[$1.00 Per $1.00 Withheld']]]-Table1[[#This Row],[Total Apportionment ]]</f>
        <v>0</v>
      </c>
    </row>
    <row r="281" spans="1:14" x14ac:dyDescent="0.2">
      <c r="A281" s="2" t="s">
        <v>627</v>
      </c>
      <c r="B281" s="2" t="s">
        <v>645</v>
      </c>
      <c r="C281" s="19" t="s">
        <v>629</v>
      </c>
      <c r="D281" s="19" t="s">
        <v>1124</v>
      </c>
      <c r="E281" s="19" t="s">
        <v>25</v>
      </c>
      <c r="F281" s="19" t="s">
        <v>1124</v>
      </c>
      <c r="G281" s="2" t="s">
        <v>646</v>
      </c>
      <c r="H281" s="19" t="s">
        <v>850</v>
      </c>
      <c r="I281" s="10">
        <v>59716</v>
      </c>
      <c r="J281" s="10">
        <v>59716</v>
      </c>
      <c r="K281" s="10">
        <v>10344</v>
      </c>
      <c r="L281" s="10">
        <v>49372</v>
      </c>
      <c r="M281" s="10">
        <f>Table1[[#This Row],[Apportionment Amount Paid from  PCA 25660]]+Table1[[#This Row],[Apportionment Amount Paid from  PCA 25691]]</f>
        <v>59716</v>
      </c>
      <c r="N281" s="10">
        <f>Table1[[#This Row],[Total Amount of State Match Funding '[$1.00 Per $1.00 Withheld']]]-Table1[[#This Row],[Total Apportionment ]]</f>
        <v>0</v>
      </c>
    </row>
    <row r="282" spans="1:14" x14ac:dyDescent="0.2">
      <c r="A282" s="2" t="s">
        <v>627</v>
      </c>
      <c r="B282" s="2" t="s">
        <v>647</v>
      </c>
      <c r="C282" s="19" t="s">
        <v>629</v>
      </c>
      <c r="D282" s="19" t="s">
        <v>1125</v>
      </c>
      <c r="E282" s="19" t="s">
        <v>25</v>
      </c>
      <c r="F282" s="19" t="s">
        <v>1125</v>
      </c>
      <c r="G282" s="2" t="s">
        <v>648</v>
      </c>
      <c r="H282" s="19" t="s">
        <v>850</v>
      </c>
      <c r="I282" s="10">
        <v>236402</v>
      </c>
      <c r="J282" s="10">
        <v>236402</v>
      </c>
      <c r="K282" s="10">
        <v>40949</v>
      </c>
      <c r="L282" s="10">
        <v>195453</v>
      </c>
      <c r="M282" s="10">
        <f>Table1[[#This Row],[Apportionment Amount Paid from  PCA 25660]]+Table1[[#This Row],[Apportionment Amount Paid from  PCA 25691]]</f>
        <v>236402</v>
      </c>
      <c r="N282" s="10">
        <f>Table1[[#This Row],[Total Amount of State Match Funding '[$1.00 Per $1.00 Withheld']]]-Table1[[#This Row],[Total Apportionment ]]</f>
        <v>0</v>
      </c>
    </row>
    <row r="283" spans="1:14" x14ac:dyDescent="0.2">
      <c r="A283" s="2" t="s">
        <v>627</v>
      </c>
      <c r="B283" s="2" t="s">
        <v>649</v>
      </c>
      <c r="C283" s="19" t="s">
        <v>629</v>
      </c>
      <c r="D283" s="19" t="s">
        <v>1126</v>
      </c>
      <c r="E283" s="19" t="s">
        <v>25</v>
      </c>
      <c r="F283" s="19" t="s">
        <v>1126</v>
      </c>
      <c r="G283" s="2" t="s">
        <v>650</v>
      </c>
      <c r="H283" s="19" t="s">
        <v>850</v>
      </c>
      <c r="I283" s="10">
        <v>123946</v>
      </c>
      <c r="J283" s="10">
        <v>123946</v>
      </c>
      <c r="K283" s="10">
        <v>21470</v>
      </c>
      <c r="L283" s="10">
        <v>102476</v>
      </c>
      <c r="M283" s="10">
        <f>Table1[[#This Row],[Apportionment Amount Paid from  PCA 25660]]+Table1[[#This Row],[Apportionment Amount Paid from  PCA 25691]]</f>
        <v>123946</v>
      </c>
      <c r="N283" s="10">
        <f>Table1[[#This Row],[Total Amount of State Match Funding '[$1.00 Per $1.00 Withheld']]]-Table1[[#This Row],[Total Apportionment ]]</f>
        <v>0</v>
      </c>
    </row>
    <row r="284" spans="1:14" x14ac:dyDescent="0.2">
      <c r="A284" s="2" t="s">
        <v>627</v>
      </c>
      <c r="B284" s="2" t="s">
        <v>651</v>
      </c>
      <c r="C284" s="19" t="s">
        <v>629</v>
      </c>
      <c r="D284" s="19" t="s">
        <v>1127</v>
      </c>
      <c r="E284" s="19" t="s">
        <v>25</v>
      </c>
      <c r="F284" s="19" t="s">
        <v>1127</v>
      </c>
      <c r="G284" s="2" t="s">
        <v>652</v>
      </c>
      <c r="H284" s="19" t="s">
        <v>850</v>
      </c>
      <c r="I284" s="10">
        <v>102321</v>
      </c>
      <c r="J284" s="10">
        <v>102321</v>
      </c>
      <c r="K284" s="10">
        <v>17724</v>
      </c>
      <c r="L284" s="10">
        <v>84597</v>
      </c>
      <c r="M284" s="10">
        <f>Table1[[#This Row],[Apportionment Amount Paid from  PCA 25660]]+Table1[[#This Row],[Apportionment Amount Paid from  PCA 25691]]</f>
        <v>102321</v>
      </c>
      <c r="N284" s="10">
        <f>Table1[[#This Row],[Total Amount of State Match Funding '[$1.00 Per $1.00 Withheld']]]-Table1[[#This Row],[Total Apportionment ]]</f>
        <v>0</v>
      </c>
    </row>
    <row r="285" spans="1:14" x14ac:dyDescent="0.2">
      <c r="A285" s="2" t="s">
        <v>627</v>
      </c>
      <c r="B285" s="2" t="s">
        <v>653</v>
      </c>
      <c r="C285" s="19" t="s">
        <v>629</v>
      </c>
      <c r="D285" s="19" t="s">
        <v>1128</v>
      </c>
      <c r="E285" s="19" t="s">
        <v>25</v>
      </c>
      <c r="F285" s="19" t="s">
        <v>1128</v>
      </c>
      <c r="G285" s="2" t="s">
        <v>654</v>
      </c>
      <c r="H285" s="19" t="s">
        <v>850</v>
      </c>
      <c r="I285" s="10">
        <v>680309</v>
      </c>
      <c r="J285" s="10">
        <v>680309</v>
      </c>
      <c r="K285" s="10">
        <v>117841</v>
      </c>
      <c r="L285" s="10">
        <v>562468</v>
      </c>
      <c r="M285" s="10">
        <f>Table1[[#This Row],[Apportionment Amount Paid from  PCA 25660]]+Table1[[#This Row],[Apportionment Amount Paid from  PCA 25691]]</f>
        <v>680309</v>
      </c>
      <c r="N285" s="10">
        <f>Table1[[#This Row],[Total Amount of State Match Funding '[$1.00 Per $1.00 Withheld']]]-Table1[[#This Row],[Total Apportionment ]]</f>
        <v>0</v>
      </c>
    </row>
    <row r="286" spans="1:14" x14ac:dyDescent="0.2">
      <c r="A286" s="2" t="s">
        <v>627</v>
      </c>
      <c r="B286" s="2" t="s">
        <v>655</v>
      </c>
      <c r="C286" s="19" t="s">
        <v>629</v>
      </c>
      <c r="D286" s="19" t="s">
        <v>1129</v>
      </c>
      <c r="E286" s="19" t="s">
        <v>25</v>
      </c>
      <c r="F286" s="19" t="s">
        <v>1129</v>
      </c>
      <c r="G286" s="2" t="s">
        <v>656</v>
      </c>
      <c r="H286" s="19" t="s">
        <v>850</v>
      </c>
      <c r="I286" s="10">
        <v>743779</v>
      </c>
      <c r="J286" s="10">
        <v>743779</v>
      </c>
      <c r="K286" s="10">
        <v>128835</v>
      </c>
      <c r="L286" s="10">
        <v>614944</v>
      </c>
      <c r="M286" s="10">
        <f>Table1[[#This Row],[Apportionment Amount Paid from  PCA 25660]]+Table1[[#This Row],[Apportionment Amount Paid from  PCA 25691]]</f>
        <v>743779</v>
      </c>
      <c r="N286" s="10">
        <f>Table1[[#This Row],[Total Amount of State Match Funding '[$1.00 Per $1.00 Withheld']]]-Table1[[#This Row],[Total Apportionment ]]</f>
        <v>0</v>
      </c>
    </row>
    <row r="287" spans="1:14" x14ac:dyDescent="0.2">
      <c r="A287" s="2" t="s">
        <v>627</v>
      </c>
      <c r="B287" s="2" t="s">
        <v>657</v>
      </c>
      <c r="C287" s="19" t="s">
        <v>629</v>
      </c>
      <c r="D287" s="19" t="s">
        <v>1130</v>
      </c>
      <c r="E287" s="19" t="s">
        <v>25</v>
      </c>
      <c r="F287" s="19" t="s">
        <v>1130</v>
      </c>
      <c r="G287" s="2" t="s">
        <v>658</v>
      </c>
      <c r="H287" s="19" t="s">
        <v>850</v>
      </c>
      <c r="I287" s="10">
        <v>253009</v>
      </c>
      <c r="J287" s="10">
        <v>253009</v>
      </c>
      <c r="K287" s="10">
        <v>43825</v>
      </c>
      <c r="L287" s="10">
        <v>209184</v>
      </c>
      <c r="M287" s="10">
        <f>Table1[[#This Row],[Apportionment Amount Paid from  PCA 25660]]+Table1[[#This Row],[Apportionment Amount Paid from  PCA 25691]]</f>
        <v>253009</v>
      </c>
      <c r="N287" s="10">
        <f>Table1[[#This Row],[Total Amount of State Match Funding '[$1.00 Per $1.00 Withheld']]]-Table1[[#This Row],[Total Apportionment ]]</f>
        <v>0</v>
      </c>
    </row>
    <row r="288" spans="1:14" x14ac:dyDescent="0.2">
      <c r="A288" s="2" t="s">
        <v>627</v>
      </c>
      <c r="B288" s="2" t="s">
        <v>659</v>
      </c>
      <c r="C288" s="19" t="s">
        <v>629</v>
      </c>
      <c r="D288" s="19" t="s">
        <v>1131</v>
      </c>
      <c r="E288" s="19" t="s">
        <v>25</v>
      </c>
      <c r="F288" s="19" t="s">
        <v>1131</v>
      </c>
      <c r="G288" s="2" t="s">
        <v>660</v>
      </c>
      <c r="H288" s="19" t="s">
        <v>850</v>
      </c>
      <c r="I288" s="10">
        <v>226741</v>
      </c>
      <c r="J288" s="10">
        <v>226741</v>
      </c>
      <c r="K288" s="10">
        <v>39275</v>
      </c>
      <c r="L288" s="10">
        <v>187466</v>
      </c>
      <c r="M288" s="10">
        <f>Table1[[#This Row],[Apportionment Amount Paid from  PCA 25660]]+Table1[[#This Row],[Apportionment Amount Paid from  PCA 25691]]</f>
        <v>226741</v>
      </c>
      <c r="N288" s="10">
        <f>Table1[[#This Row],[Total Amount of State Match Funding '[$1.00 Per $1.00 Withheld']]]-Table1[[#This Row],[Total Apportionment ]]</f>
        <v>0</v>
      </c>
    </row>
    <row r="289" spans="1:14" x14ac:dyDescent="0.2">
      <c r="A289" s="2" t="s">
        <v>661</v>
      </c>
      <c r="B289" s="2" t="s">
        <v>662</v>
      </c>
      <c r="C289" s="19" t="s">
        <v>663</v>
      </c>
      <c r="D289" s="19" t="s">
        <v>1132</v>
      </c>
      <c r="E289" s="19" t="s">
        <v>25</v>
      </c>
      <c r="F289" s="19" t="s">
        <v>1132</v>
      </c>
      <c r="G289" s="2" t="s">
        <v>664</v>
      </c>
      <c r="H289" s="19" t="s">
        <v>851</v>
      </c>
      <c r="I289" s="10">
        <v>133499</v>
      </c>
      <c r="J289" s="10">
        <v>133499</v>
      </c>
      <c r="K289" s="10">
        <v>23124</v>
      </c>
      <c r="L289" s="10">
        <v>110375</v>
      </c>
      <c r="M289" s="10">
        <f>Table1[[#This Row],[Apportionment Amount Paid from  PCA 25660]]+Table1[[#This Row],[Apportionment Amount Paid from  PCA 25691]]</f>
        <v>133499</v>
      </c>
      <c r="N289" s="10">
        <f>Table1[[#This Row],[Total Amount of State Match Funding '[$1.00 Per $1.00 Withheld']]]-Table1[[#This Row],[Total Apportionment ]]</f>
        <v>0</v>
      </c>
    </row>
    <row r="290" spans="1:14" x14ac:dyDescent="0.2">
      <c r="A290" s="2" t="s">
        <v>661</v>
      </c>
      <c r="B290" s="2" t="s">
        <v>665</v>
      </c>
      <c r="C290" s="19" t="s">
        <v>663</v>
      </c>
      <c r="D290" s="19" t="s">
        <v>1133</v>
      </c>
      <c r="E290" s="19" t="s">
        <v>25</v>
      </c>
      <c r="F290" s="19" t="s">
        <v>1133</v>
      </c>
      <c r="G290" s="2" t="s">
        <v>666</v>
      </c>
      <c r="H290" s="19" t="s">
        <v>850</v>
      </c>
      <c r="I290" s="10">
        <v>2650</v>
      </c>
      <c r="J290" s="10">
        <v>2650</v>
      </c>
      <c r="K290" s="10">
        <v>459</v>
      </c>
      <c r="L290" s="10">
        <v>2191</v>
      </c>
      <c r="M290" s="10">
        <f>Table1[[#This Row],[Apportionment Amount Paid from  PCA 25660]]+Table1[[#This Row],[Apportionment Amount Paid from  PCA 25691]]</f>
        <v>2650</v>
      </c>
      <c r="N290" s="10">
        <f>Table1[[#This Row],[Total Amount of State Match Funding '[$1.00 Per $1.00 Withheld']]]-Table1[[#This Row],[Total Apportionment ]]</f>
        <v>0</v>
      </c>
    </row>
    <row r="291" spans="1:14" x14ac:dyDescent="0.2">
      <c r="A291" s="2" t="s">
        <v>661</v>
      </c>
      <c r="B291" s="2" t="s">
        <v>667</v>
      </c>
      <c r="C291" s="19" t="s">
        <v>663</v>
      </c>
      <c r="D291" s="19" t="s">
        <v>1134</v>
      </c>
      <c r="E291" s="19" t="s">
        <v>25</v>
      </c>
      <c r="F291" s="19" t="s">
        <v>1134</v>
      </c>
      <c r="G291" s="2" t="s">
        <v>668</v>
      </c>
      <c r="H291" s="19" t="s">
        <v>850</v>
      </c>
      <c r="I291" s="10">
        <v>40436</v>
      </c>
      <c r="J291" s="10">
        <v>40436</v>
      </c>
      <c r="K291" s="10">
        <v>7004</v>
      </c>
      <c r="L291" s="10">
        <v>33432</v>
      </c>
      <c r="M291" s="10">
        <f>Table1[[#This Row],[Apportionment Amount Paid from  PCA 25660]]+Table1[[#This Row],[Apportionment Amount Paid from  PCA 25691]]</f>
        <v>40436</v>
      </c>
      <c r="N291" s="10">
        <f>Table1[[#This Row],[Total Amount of State Match Funding '[$1.00 Per $1.00 Withheld']]]-Table1[[#This Row],[Total Apportionment ]]</f>
        <v>0</v>
      </c>
    </row>
    <row r="292" spans="1:14" x14ac:dyDescent="0.2">
      <c r="A292" s="2" t="s">
        <v>661</v>
      </c>
      <c r="B292" s="2" t="s">
        <v>669</v>
      </c>
      <c r="C292" s="19" t="s">
        <v>663</v>
      </c>
      <c r="D292" s="19" t="s">
        <v>1135</v>
      </c>
      <c r="E292" s="19" t="s">
        <v>25</v>
      </c>
      <c r="F292" s="19" t="s">
        <v>1135</v>
      </c>
      <c r="G292" s="2" t="s">
        <v>670</v>
      </c>
      <c r="H292" s="19" t="s">
        <v>850</v>
      </c>
      <c r="I292" s="10">
        <v>40378</v>
      </c>
      <c r="J292" s="10">
        <v>40378</v>
      </c>
      <c r="K292" s="10">
        <v>6994</v>
      </c>
      <c r="L292" s="10">
        <v>33384</v>
      </c>
      <c r="M292" s="10">
        <f>Table1[[#This Row],[Apportionment Amount Paid from  PCA 25660]]+Table1[[#This Row],[Apportionment Amount Paid from  PCA 25691]]</f>
        <v>40378</v>
      </c>
      <c r="N292" s="10">
        <f>Table1[[#This Row],[Total Amount of State Match Funding '[$1.00 Per $1.00 Withheld']]]-Table1[[#This Row],[Total Apportionment ]]</f>
        <v>0</v>
      </c>
    </row>
    <row r="293" spans="1:14" x14ac:dyDescent="0.2">
      <c r="A293" s="2" t="s">
        <v>661</v>
      </c>
      <c r="B293" s="2" t="s">
        <v>671</v>
      </c>
      <c r="C293" s="19" t="s">
        <v>663</v>
      </c>
      <c r="D293" s="19" t="s">
        <v>1136</v>
      </c>
      <c r="E293" s="19" t="s">
        <v>25</v>
      </c>
      <c r="F293" s="19" t="s">
        <v>1136</v>
      </c>
      <c r="G293" s="2" t="s">
        <v>672</v>
      </c>
      <c r="H293" s="19" t="s">
        <v>850</v>
      </c>
      <c r="I293" s="10">
        <v>932393</v>
      </c>
      <c r="J293" s="10">
        <v>932393</v>
      </c>
      <c r="K293" s="10">
        <v>161506</v>
      </c>
      <c r="L293" s="10">
        <v>770887</v>
      </c>
      <c r="M293" s="10">
        <f>Table1[[#This Row],[Apportionment Amount Paid from  PCA 25660]]+Table1[[#This Row],[Apportionment Amount Paid from  PCA 25691]]</f>
        <v>932393</v>
      </c>
      <c r="N293" s="10">
        <f>Table1[[#This Row],[Total Amount of State Match Funding '[$1.00 Per $1.00 Withheld']]]-Table1[[#This Row],[Total Apportionment ]]</f>
        <v>0</v>
      </c>
    </row>
    <row r="294" spans="1:14" x14ac:dyDescent="0.2">
      <c r="A294" s="2" t="s">
        <v>661</v>
      </c>
      <c r="B294" s="2" t="s">
        <v>673</v>
      </c>
      <c r="C294" s="19" t="s">
        <v>663</v>
      </c>
      <c r="D294" s="19" t="s">
        <v>1137</v>
      </c>
      <c r="E294" s="19" t="s">
        <v>25</v>
      </c>
      <c r="F294" s="19" t="s">
        <v>1137</v>
      </c>
      <c r="G294" s="2" t="s">
        <v>674</v>
      </c>
      <c r="H294" s="19" t="s">
        <v>850</v>
      </c>
      <c r="I294" s="10">
        <v>106390</v>
      </c>
      <c r="J294" s="10">
        <v>106390</v>
      </c>
      <c r="K294" s="10">
        <v>18429</v>
      </c>
      <c r="L294" s="10">
        <v>87961</v>
      </c>
      <c r="M294" s="10">
        <f>Table1[[#This Row],[Apportionment Amount Paid from  PCA 25660]]+Table1[[#This Row],[Apportionment Amount Paid from  PCA 25691]]</f>
        <v>106390</v>
      </c>
      <c r="N294" s="10">
        <f>Table1[[#This Row],[Total Amount of State Match Funding '[$1.00 Per $1.00 Withheld']]]-Table1[[#This Row],[Total Apportionment ]]</f>
        <v>0</v>
      </c>
    </row>
    <row r="295" spans="1:14" x14ac:dyDescent="0.2">
      <c r="A295" s="2" t="s">
        <v>661</v>
      </c>
      <c r="B295" s="2" t="s">
        <v>675</v>
      </c>
      <c r="C295" s="19" t="s">
        <v>663</v>
      </c>
      <c r="D295" s="19" t="s">
        <v>1138</v>
      </c>
      <c r="E295" s="19" t="s">
        <v>25</v>
      </c>
      <c r="F295" s="19" t="s">
        <v>1138</v>
      </c>
      <c r="G295" s="2" t="s">
        <v>676</v>
      </c>
      <c r="H295" s="19" t="s">
        <v>850</v>
      </c>
      <c r="I295" s="10">
        <v>145465</v>
      </c>
      <c r="J295" s="10">
        <v>145465</v>
      </c>
      <c r="K295" s="10">
        <v>25197</v>
      </c>
      <c r="L295" s="10">
        <v>120268</v>
      </c>
      <c r="M295" s="10">
        <f>Table1[[#This Row],[Apportionment Amount Paid from  PCA 25660]]+Table1[[#This Row],[Apportionment Amount Paid from  PCA 25691]]</f>
        <v>145465</v>
      </c>
      <c r="N295" s="10">
        <f>Table1[[#This Row],[Total Amount of State Match Funding '[$1.00 Per $1.00 Withheld']]]-Table1[[#This Row],[Total Apportionment ]]</f>
        <v>0</v>
      </c>
    </row>
    <row r="296" spans="1:14" x14ac:dyDescent="0.2">
      <c r="A296" s="2" t="s">
        <v>661</v>
      </c>
      <c r="B296" s="2" t="s">
        <v>677</v>
      </c>
      <c r="C296" s="19" t="s">
        <v>663</v>
      </c>
      <c r="D296" s="19" t="s">
        <v>1139</v>
      </c>
      <c r="E296" s="19" t="s">
        <v>25</v>
      </c>
      <c r="F296" s="19" t="s">
        <v>1139</v>
      </c>
      <c r="G296" s="2" t="s">
        <v>678</v>
      </c>
      <c r="H296" s="19" t="s">
        <v>850</v>
      </c>
      <c r="I296" s="10">
        <v>71650</v>
      </c>
      <c r="J296" s="10">
        <v>71650</v>
      </c>
      <c r="K296" s="10">
        <v>12411</v>
      </c>
      <c r="L296" s="10">
        <v>59239</v>
      </c>
      <c r="M296" s="10">
        <f>Table1[[#This Row],[Apportionment Amount Paid from  PCA 25660]]+Table1[[#This Row],[Apportionment Amount Paid from  PCA 25691]]</f>
        <v>71650</v>
      </c>
      <c r="N296" s="10">
        <f>Table1[[#This Row],[Total Amount of State Match Funding '[$1.00 Per $1.00 Withheld']]]-Table1[[#This Row],[Total Apportionment ]]</f>
        <v>0</v>
      </c>
    </row>
    <row r="297" spans="1:14" x14ac:dyDescent="0.2">
      <c r="A297" s="2" t="s">
        <v>679</v>
      </c>
      <c r="B297" s="2" t="s">
        <v>680</v>
      </c>
      <c r="C297" s="19" t="s">
        <v>681</v>
      </c>
      <c r="D297" s="19" t="s">
        <v>1140</v>
      </c>
      <c r="E297" s="19" t="s">
        <v>25</v>
      </c>
      <c r="F297" s="19" t="s">
        <v>1140</v>
      </c>
      <c r="G297" s="2" t="s">
        <v>682</v>
      </c>
      <c r="H297" s="19" t="s">
        <v>850</v>
      </c>
      <c r="I297" s="10">
        <v>14355</v>
      </c>
      <c r="J297" s="10">
        <v>14355</v>
      </c>
      <c r="K297" s="10">
        <v>2487</v>
      </c>
      <c r="L297" s="10">
        <v>11868</v>
      </c>
      <c r="M297" s="10">
        <f>Table1[[#This Row],[Apportionment Amount Paid from  PCA 25660]]+Table1[[#This Row],[Apportionment Amount Paid from  PCA 25691]]</f>
        <v>14355</v>
      </c>
      <c r="N297" s="10">
        <f>Table1[[#This Row],[Total Amount of State Match Funding '[$1.00 Per $1.00 Withheld']]]-Table1[[#This Row],[Total Apportionment ]]</f>
        <v>0</v>
      </c>
    </row>
    <row r="298" spans="1:14" x14ac:dyDescent="0.2">
      <c r="A298" s="2" t="s">
        <v>679</v>
      </c>
      <c r="B298" s="2" t="s">
        <v>683</v>
      </c>
      <c r="C298" s="19" t="s">
        <v>681</v>
      </c>
      <c r="D298" s="19" t="s">
        <v>1141</v>
      </c>
      <c r="E298" s="19" t="s">
        <v>25</v>
      </c>
      <c r="F298" s="19" t="s">
        <v>1141</v>
      </c>
      <c r="G298" s="2" t="s">
        <v>684</v>
      </c>
      <c r="H298" s="19" t="s">
        <v>850</v>
      </c>
      <c r="I298" s="10">
        <v>19324</v>
      </c>
      <c r="J298" s="10">
        <v>19324</v>
      </c>
      <c r="K298" s="10">
        <v>3347</v>
      </c>
      <c r="L298" s="10">
        <v>15977</v>
      </c>
      <c r="M298" s="10">
        <f>Table1[[#This Row],[Apportionment Amount Paid from  PCA 25660]]+Table1[[#This Row],[Apportionment Amount Paid from  PCA 25691]]</f>
        <v>19324</v>
      </c>
      <c r="N298" s="10">
        <f>Table1[[#This Row],[Total Amount of State Match Funding '[$1.00 Per $1.00 Withheld']]]-Table1[[#This Row],[Total Apportionment ]]</f>
        <v>0</v>
      </c>
    </row>
    <row r="299" spans="1:14" x14ac:dyDescent="0.2">
      <c r="A299" s="2" t="s">
        <v>679</v>
      </c>
      <c r="B299" s="2" t="s">
        <v>685</v>
      </c>
      <c r="C299" s="19" t="s">
        <v>681</v>
      </c>
      <c r="D299" s="19" t="s">
        <v>1142</v>
      </c>
      <c r="E299" s="19" t="s">
        <v>25</v>
      </c>
      <c r="F299" s="19" t="s">
        <v>1142</v>
      </c>
      <c r="G299" s="2" t="s">
        <v>686</v>
      </c>
      <c r="H299" s="19" t="s">
        <v>850</v>
      </c>
      <c r="I299" s="10">
        <v>38780</v>
      </c>
      <c r="J299" s="10">
        <v>38780</v>
      </c>
      <c r="K299" s="10">
        <v>6717</v>
      </c>
      <c r="L299" s="10">
        <v>32063</v>
      </c>
      <c r="M299" s="10">
        <f>Table1[[#This Row],[Apportionment Amount Paid from  PCA 25660]]+Table1[[#This Row],[Apportionment Amount Paid from  PCA 25691]]</f>
        <v>38780</v>
      </c>
      <c r="N299" s="10">
        <f>Table1[[#This Row],[Total Amount of State Match Funding '[$1.00 Per $1.00 Withheld']]]-Table1[[#This Row],[Total Apportionment ]]</f>
        <v>0</v>
      </c>
    </row>
    <row r="300" spans="1:14" x14ac:dyDescent="0.2">
      <c r="A300" s="2" t="s">
        <v>687</v>
      </c>
      <c r="B300" s="2" t="s">
        <v>688</v>
      </c>
      <c r="C300" s="19" t="s">
        <v>689</v>
      </c>
      <c r="D300" s="19" t="s">
        <v>1143</v>
      </c>
      <c r="E300" s="19" t="s">
        <v>25</v>
      </c>
      <c r="F300" s="19" t="s">
        <v>1143</v>
      </c>
      <c r="G300" s="2" t="s">
        <v>690</v>
      </c>
      <c r="H300" s="19" t="s">
        <v>850</v>
      </c>
      <c r="I300" s="10">
        <v>14800</v>
      </c>
      <c r="J300" s="10">
        <v>14800</v>
      </c>
      <c r="K300" s="10">
        <v>2564</v>
      </c>
      <c r="L300" s="10">
        <v>12236</v>
      </c>
      <c r="M300" s="10">
        <f>Table1[[#This Row],[Apportionment Amount Paid from  PCA 25660]]+Table1[[#This Row],[Apportionment Amount Paid from  PCA 25691]]</f>
        <v>14800</v>
      </c>
      <c r="N300" s="10">
        <f>Table1[[#This Row],[Total Amount of State Match Funding '[$1.00 Per $1.00 Withheld']]]-Table1[[#This Row],[Total Apportionment ]]</f>
        <v>0</v>
      </c>
    </row>
    <row r="301" spans="1:14" x14ac:dyDescent="0.2">
      <c r="A301" s="2" t="s">
        <v>687</v>
      </c>
      <c r="B301" s="2" t="s">
        <v>691</v>
      </c>
      <c r="C301" s="19" t="s">
        <v>689</v>
      </c>
      <c r="D301" s="19" t="s">
        <v>1144</v>
      </c>
      <c r="E301" s="19" t="s">
        <v>25</v>
      </c>
      <c r="F301" s="19" t="s">
        <v>1144</v>
      </c>
      <c r="G301" s="2" t="s">
        <v>692</v>
      </c>
      <c r="H301" s="19" t="s">
        <v>850</v>
      </c>
      <c r="I301" s="10">
        <v>2200</v>
      </c>
      <c r="J301" s="10">
        <v>2200</v>
      </c>
      <c r="K301" s="10">
        <v>381</v>
      </c>
      <c r="L301" s="10">
        <v>1819</v>
      </c>
      <c r="M301" s="10">
        <f>Table1[[#This Row],[Apportionment Amount Paid from  PCA 25660]]+Table1[[#This Row],[Apportionment Amount Paid from  PCA 25691]]</f>
        <v>2200</v>
      </c>
      <c r="N301" s="10">
        <f>Table1[[#This Row],[Total Amount of State Match Funding '[$1.00 Per $1.00 Withheld']]]-Table1[[#This Row],[Total Apportionment ]]</f>
        <v>0</v>
      </c>
    </row>
    <row r="302" spans="1:14" x14ac:dyDescent="0.2">
      <c r="A302" s="2" t="s">
        <v>687</v>
      </c>
      <c r="B302" s="2" t="s">
        <v>693</v>
      </c>
      <c r="C302" s="19" t="s">
        <v>689</v>
      </c>
      <c r="D302" s="19" t="s">
        <v>1145</v>
      </c>
      <c r="E302" s="19" t="s">
        <v>25</v>
      </c>
      <c r="F302" s="19" t="s">
        <v>1145</v>
      </c>
      <c r="G302" s="2" t="s">
        <v>694</v>
      </c>
      <c r="H302" s="19" t="s">
        <v>850</v>
      </c>
      <c r="I302" s="10">
        <v>6250</v>
      </c>
      <c r="J302" s="10">
        <v>6250</v>
      </c>
      <c r="K302" s="10">
        <v>1083</v>
      </c>
      <c r="L302" s="10">
        <v>5167</v>
      </c>
      <c r="M302" s="10">
        <f>Table1[[#This Row],[Apportionment Amount Paid from  PCA 25660]]+Table1[[#This Row],[Apportionment Amount Paid from  PCA 25691]]</f>
        <v>6250</v>
      </c>
      <c r="N302" s="10">
        <f>Table1[[#This Row],[Total Amount of State Match Funding '[$1.00 Per $1.00 Withheld']]]-Table1[[#This Row],[Total Apportionment ]]</f>
        <v>0</v>
      </c>
    </row>
    <row r="303" spans="1:14" x14ac:dyDescent="0.2">
      <c r="A303" s="2" t="s">
        <v>687</v>
      </c>
      <c r="B303" s="2" t="s">
        <v>695</v>
      </c>
      <c r="C303" s="19" t="s">
        <v>689</v>
      </c>
      <c r="D303" s="19" t="s">
        <v>1146</v>
      </c>
      <c r="E303" s="19" t="s">
        <v>25</v>
      </c>
      <c r="F303" s="19" t="s">
        <v>1146</v>
      </c>
      <c r="G303" s="2" t="s">
        <v>696</v>
      </c>
      <c r="H303" s="19" t="s">
        <v>850</v>
      </c>
      <c r="I303" s="10">
        <v>6500</v>
      </c>
      <c r="J303" s="10">
        <v>6500</v>
      </c>
      <c r="K303" s="10">
        <v>1126</v>
      </c>
      <c r="L303" s="10">
        <v>5374</v>
      </c>
      <c r="M303" s="10">
        <f>Table1[[#This Row],[Apportionment Amount Paid from  PCA 25660]]+Table1[[#This Row],[Apportionment Amount Paid from  PCA 25691]]</f>
        <v>6500</v>
      </c>
      <c r="N303" s="10">
        <f>Table1[[#This Row],[Total Amount of State Match Funding '[$1.00 Per $1.00 Withheld']]]-Table1[[#This Row],[Total Apportionment ]]</f>
        <v>0</v>
      </c>
    </row>
    <row r="304" spans="1:14" x14ac:dyDescent="0.2">
      <c r="A304" s="2" t="s">
        <v>687</v>
      </c>
      <c r="B304" s="2" t="s">
        <v>697</v>
      </c>
      <c r="C304" s="19" t="s">
        <v>689</v>
      </c>
      <c r="D304" s="19" t="s">
        <v>1147</v>
      </c>
      <c r="E304" s="19" t="s">
        <v>25</v>
      </c>
      <c r="F304" s="19" t="s">
        <v>1147</v>
      </c>
      <c r="G304" s="2" t="s">
        <v>698</v>
      </c>
      <c r="H304" s="19" t="s">
        <v>850</v>
      </c>
      <c r="I304" s="10">
        <v>22680</v>
      </c>
      <c r="J304" s="10">
        <v>22680</v>
      </c>
      <c r="K304" s="10">
        <v>3929</v>
      </c>
      <c r="L304" s="10">
        <v>18751</v>
      </c>
      <c r="M304" s="10">
        <f>Table1[[#This Row],[Apportionment Amount Paid from  PCA 25660]]+Table1[[#This Row],[Apportionment Amount Paid from  PCA 25691]]</f>
        <v>22680</v>
      </c>
      <c r="N304" s="10">
        <f>Table1[[#This Row],[Total Amount of State Match Funding '[$1.00 Per $1.00 Withheld']]]-Table1[[#This Row],[Total Apportionment ]]</f>
        <v>0</v>
      </c>
    </row>
    <row r="305" spans="1:14" x14ac:dyDescent="0.2">
      <c r="A305" s="2" t="s">
        <v>687</v>
      </c>
      <c r="B305" s="2" t="s">
        <v>699</v>
      </c>
      <c r="C305" s="19" t="s">
        <v>689</v>
      </c>
      <c r="D305" s="19" t="s">
        <v>1148</v>
      </c>
      <c r="E305" s="19" t="s">
        <v>25</v>
      </c>
      <c r="F305" s="19" t="s">
        <v>1148</v>
      </c>
      <c r="G305" s="2" t="s">
        <v>700</v>
      </c>
      <c r="H305" s="19" t="s">
        <v>850</v>
      </c>
      <c r="I305" s="10">
        <v>32471</v>
      </c>
      <c r="J305" s="10">
        <v>32471</v>
      </c>
      <c r="K305" s="10">
        <v>5625</v>
      </c>
      <c r="L305" s="10">
        <v>26846</v>
      </c>
      <c r="M305" s="10">
        <f>Table1[[#This Row],[Apportionment Amount Paid from  PCA 25660]]+Table1[[#This Row],[Apportionment Amount Paid from  PCA 25691]]</f>
        <v>32471</v>
      </c>
      <c r="N305" s="10">
        <f>Table1[[#This Row],[Total Amount of State Match Funding '[$1.00 Per $1.00 Withheld']]]-Table1[[#This Row],[Total Apportionment ]]</f>
        <v>0</v>
      </c>
    </row>
    <row r="306" spans="1:14" x14ac:dyDescent="0.2">
      <c r="A306" s="2" t="s">
        <v>701</v>
      </c>
      <c r="B306" s="2" t="s">
        <v>702</v>
      </c>
      <c r="C306" s="19" t="s">
        <v>703</v>
      </c>
      <c r="D306" s="19" t="s">
        <v>1149</v>
      </c>
      <c r="E306" s="19" t="s">
        <v>25</v>
      </c>
      <c r="F306" s="19" t="s">
        <v>1149</v>
      </c>
      <c r="G306" s="2" t="s">
        <v>704</v>
      </c>
      <c r="H306" s="19" t="s">
        <v>850</v>
      </c>
      <c r="I306" s="10">
        <v>182577</v>
      </c>
      <c r="J306" s="10">
        <v>182577</v>
      </c>
      <c r="K306" s="10">
        <v>31625</v>
      </c>
      <c r="L306" s="10">
        <v>150952</v>
      </c>
      <c r="M306" s="10">
        <f>Table1[[#This Row],[Apportionment Amount Paid from  PCA 25660]]+Table1[[#This Row],[Apportionment Amount Paid from  PCA 25691]]</f>
        <v>182577</v>
      </c>
      <c r="N306" s="10">
        <f>Table1[[#This Row],[Total Amount of State Match Funding '[$1.00 Per $1.00 Withheld']]]-Table1[[#This Row],[Total Apportionment ]]</f>
        <v>0</v>
      </c>
    </row>
    <row r="307" spans="1:14" x14ac:dyDescent="0.2">
      <c r="A307" s="2" t="s">
        <v>701</v>
      </c>
      <c r="B307" s="2" t="s">
        <v>705</v>
      </c>
      <c r="C307" s="19" t="s">
        <v>703</v>
      </c>
      <c r="D307" s="19" t="s">
        <v>1150</v>
      </c>
      <c r="E307" s="19" t="s">
        <v>25</v>
      </c>
      <c r="F307" s="19" t="s">
        <v>1150</v>
      </c>
      <c r="G307" s="2" t="s">
        <v>706</v>
      </c>
      <c r="H307" s="19" t="s">
        <v>850</v>
      </c>
      <c r="I307" s="10">
        <v>34567</v>
      </c>
      <c r="J307" s="10">
        <v>34567</v>
      </c>
      <c r="K307" s="10">
        <v>5988</v>
      </c>
      <c r="L307" s="10">
        <v>28579</v>
      </c>
      <c r="M307" s="10">
        <f>Table1[[#This Row],[Apportionment Amount Paid from  PCA 25660]]+Table1[[#This Row],[Apportionment Amount Paid from  PCA 25691]]</f>
        <v>34567</v>
      </c>
      <c r="N307" s="10">
        <f>Table1[[#This Row],[Total Amount of State Match Funding '[$1.00 Per $1.00 Withheld']]]-Table1[[#This Row],[Total Apportionment ]]</f>
        <v>0</v>
      </c>
    </row>
    <row r="308" spans="1:14" x14ac:dyDescent="0.2">
      <c r="A308" s="2" t="s">
        <v>701</v>
      </c>
      <c r="B308" s="2" t="s">
        <v>707</v>
      </c>
      <c r="C308" s="19" t="s">
        <v>703</v>
      </c>
      <c r="D308" s="19" t="s">
        <v>1151</v>
      </c>
      <c r="E308" s="19" t="s">
        <v>25</v>
      </c>
      <c r="F308" s="19" t="s">
        <v>1151</v>
      </c>
      <c r="G308" s="2" t="s">
        <v>708</v>
      </c>
      <c r="H308" s="19" t="s">
        <v>850</v>
      </c>
      <c r="I308" s="10">
        <v>455870</v>
      </c>
      <c r="J308" s="10">
        <v>455870</v>
      </c>
      <c r="K308" s="10">
        <v>78964</v>
      </c>
      <c r="L308" s="10">
        <v>376906</v>
      </c>
      <c r="M308" s="10">
        <f>Table1[[#This Row],[Apportionment Amount Paid from  PCA 25660]]+Table1[[#This Row],[Apportionment Amount Paid from  PCA 25691]]</f>
        <v>455870</v>
      </c>
      <c r="N308" s="10">
        <f>Table1[[#This Row],[Total Amount of State Match Funding '[$1.00 Per $1.00 Withheld']]]-Table1[[#This Row],[Total Apportionment ]]</f>
        <v>0</v>
      </c>
    </row>
    <row r="309" spans="1:14" x14ac:dyDescent="0.2">
      <c r="A309" s="2" t="s">
        <v>701</v>
      </c>
      <c r="B309" s="2" t="s">
        <v>709</v>
      </c>
      <c r="C309" s="19" t="s">
        <v>703</v>
      </c>
      <c r="D309" s="19" t="s">
        <v>1152</v>
      </c>
      <c r="E309" s="19" t="s">
        <v>25</v>
      </c>
      <c r="F309" s="19" t="s">
        <v>1152</v>
      </c>
      <c r="G309" s="2" t="s">
        <v>710</v>
      </c>
      <c r="H309" s="19" t="s">
        <v>850</v>
      </c>
      <c r="I309" s="10">
        <v>90582</v>
      </c>
      <c r="J309" s="10">
        <v>90582</v>
      </c>
      <c r="K309" s="10">
        <v>15690</v>
      </c>
      <c r="L309" s="10">
        <v>74892</v>
      </c>
      <c r="M309" s="10">
        <f>Table1[[#This Row],[Apportionment Amount Paid from  PCA 25660]]+Table1[[#This Row],[Apportionment Amount Paid from  PCA 25691]]</f>
        <v>90582</v>
      </c>
      <c r="N309" s="10">
        <f>Table1[[#This Row],[Total Amount of State Match Funding '[$1.00 Per $1.00 Withheld']]]-Table1[[#This Row],[Total Apportionment ]]</f>
        <v>0</v>
      </c>
    </row>
    <row r="310" spans="1:14" x14ac:dyDescent="0.2">
      <c r="A310" s="2" t="s">
        <v>711</v>
      </c>
      <c r="B310" s="2" t="s">
        <v>712</v>
      </c>
      <c r="C310" s="19" t="s">
        <v>713</v>
      </c>
      <c r="D310" s="19" t="s">
        <v>1153</v>
      </c>
      <c r="E310" s="19" t="s">
        <v>25</v>
      </c>
      <c r="F310" s="19" t="s">
        <v>1153</v>
      </c>
      <c r="G310" s="2" t="s">
        <v>714</v>
      </c>
      <c r="H310" s="19" t="s">
        <v>851</v>
      </c>
      <c r="I310" s="10">
        <v>152842</v>
      </c>
      <c r="J310" s="10">
        <v>152842</v>
      </c>
      <c r="K310" s="10">
        <v>26475</v>
      </c>
      <c r="L310" s="10">
        <v>126367</v>
      </c>
      <c r="M310" s="10">
        <f>Table1[[#This Row],[Apportionment Amount Paid from  PCA 25660]]+Table1[[#This Row],[Apportionment Amount Paid from  PCA 25691]]</f>
        <v>152842</v>
      </c>
      <c r="N310" s="10">
        <f>Table1[[#This Row],[Total Amount of State Match Funding '[$1.00 Per $1.00 Withheld']]]-Table1[[#This Row],[Total Apportionment ]]</f>
        <v>0</v>
      </c>
    </row>
    <row r="311" spans="1:14" x14ac:dyDescent="0.2">
      <c r="A311" s="2" t="s">
        <v>711</v>
      </c>
      <c r="B311" s="2" t="s">
        <v>715</v>
      </c>
      <c r="C311" s="19" t="s">
        <v>713</v>
      </c>
      <c r="D311" s="19" t="s">
        <v>1154</v>
      </c>
      <c r="E311" s="19" t="s">
        <v>25</v>
      </c>
      <c r="F311" s="19" t="s">
        <v>1154</v>
      </c>
      <c r="G311" s="2" t="s">
        <v>716</v>
      </c>
      <c r="H311" s="19" t="s">
        <v>850</v>
      </c>
      <c r="I311" s="10">
        <v>69157</v>
      </c>
      <c r="J311" s="10">
        <v>69157</v>
      </c>
      <c r="K311" s="10">
        <v>11979</v>
      </c>
      <c r="L311" s="10">
        <v>57178</v>
      </c>
      <c r="M311" s="10">
        <f>Table1[[#This Row],[Apportionment Amount Paid from  PCA 25660]]+Table1[[#This Row],[Apportionment Amount Paid from  PCA 25691]]</f>
        <v>69157</v>
      </c>
      <c r="N311" s="10">
        <f>Table1[[#This Row],[Total Amount of State Match Funding '[$1.00 Per $1.00 Withheld']]]-Table1[[#This Row],[Total Apportionment ]]</f>
        <v>0</v>
      </c>
    </row>
    <row r="312" spans="1:14" x14ac:dyDescent="0.2">
      <c r="A312" s="2" t="s">
        <v>711</v>
      </c>
      <c r="B312" s="2" t="s">
        <v>717</v>
      </c>
      <c r="C312" s="19" t="s">
        <v>713</v>
      </c>
      <c r="D312" s="19" t="s">
        <v>1155</v>
      </c>
      <c r="E312" s="19" t="s">
        <v>25</v>
      </c>
      <c r="F312" s="19" t="s">
        <v>1155</v>
      </c>
      <c r="G312" s="2" t="s">
        <v>718</v>
      </c>
      <c r="H312" s="19" t="s">
        <v>850</v>
      </c>
      <c r="I312" s="10">
        <v>43245</v>
      </c>
      <c r="J312" s="10">
        <v>43245</v>
      </c>
      <c r="K312" s="10">
        <v>7491</v>
      </c>
      <c r="L312" s="10">
        <v>35754</v>
      </c>
      <c r="M312" s="10">
        <f>Table1[[#This Row],[Apportionment Amount Paid from  PCA 25660]]+Table1[[#This Row],[Apportionment Amount Paid from  PCA 25691]]</f>
        <v>43245</v>
      </c>
      <c r="N312" s="10">
        <f>Table1[[#This Row],[Total Amount of State Match Funding '[$1.00 Per $1.00 Withheld']]]-Table1[[#This Row],[Total Apportionment ]]</f>
        <v>0</v>
      </c>
    </row>
    <row r="313" spans="1:14" x14ac:dyDescent="0.2">
      <c r="A313" s="2" t="s">
        <v>711</v>
      </c>
      <c r="B313" s="2" t="s">
        <v>719</v>
      </c>
      <c r="C313" s="19" t="s">
        <v>713</v>
      </c>
      <c r="D313" s="19" t="s">
        <v>1156</v>
      </c>
      <c r="E313" s="19" t="s">
        <v>25</v>
      </c>
      <c r="F313" s="19" t="s">
        <v>1156</v>
      </c>
      <c r="G313" s="2" t="s">
        <v>720</v>
      </c>
      <c r="H313" s="19" t="s">
        <v>850</v>
      </c>
      <c r="I313" s="10">
        <v>31317</v>
      </c>
      <c r="J313" s="10">
        <v>31317</v>
      </c>
      <c r="K313" s="10">
        <v>5425</v>
      </c>
      <c r="L313" s="10">
        <v>25892</v>
      </c>
      <c r="M313" s="10">
        <f>Table1[[#This Row],[Apportionment Amount Paid from  PCA 25660]]+Table1[[#This Row],[Apportionment Amount Paid from  PCA 25691]]</f>
        <v>31317</v>
      </c>
      <c r="N313" s="10">
        <f>Table1[[#This Row],[Total Amount of State Match Funding '[$1.00 Per $1.00 Withheld']]]-Table1[[#This Row],[Total Apportionment ]]</f>
        <v>0</v>
      </c>
    </row>
    <row r="314" spans="1:14" x14ac:dyDescent="0.2">
      <c r="A314" s="2" t="s">
        <v>711</v>
      </c>
      <c r="B314" s="2" t="s">
        <v>721</v>
      </c>
      <c r="C314" s="19" t="s">
        <v>713</v>
      </c>
      <c r="D314" s="19" t="s">
        <v>1157</v>
      </c>
      <c r="E314" s="19" t="s">
        <v>25</v>
      </c>
      <c r="F314" s="19" t="s">
        <v>1157</v>
      </c>
      <c r="G314" s="2" t="s">
        <v>722</v>
      </c>
      <c r="H314" s="19" t="s">
        <v>850</v>
      </c>
      <c r="I314" s="10">
        <v>9790</v>
      </c>
      <c r="J314" s="10">
        <v>9790</v>
      </c>
      <c r="K314" s="10">
        <v>1696</v>
      </c>
      <c r="L314" s="10">
        <v>8094</v>
      </c>
      <c r="M314" s="10">
        <f>Table1[[#This Row],[Apportionment Amount Paid from  PCA 25660]]+Table1[[#This Row],[Apportionment Amount Paid from  PCA 25691]]</f>
        <v>9790</v>
      </c>
      <c r="N314" s="10">
        <f>Table1[[#This Row],[Total Amount of State Match Funding '[$1.00 Per $1.00 Withheld']]]-Table1[[#This Row],[Total Apportionment ]]</f>
        <v>0</v>
      </c>
    </row>
    <row r="315" spans="1:14" x14ac:dyDescent="0.2">
      <c r="A315" s="2" t="s">
        <v>711</v>
      </c>
      <c r="B315" s="2" t="s">
        <v>723</v>
      </c>
      <c r="C315" s="19" t="s">
        <v>713</v>
      </c>
      <c r="D315" s="19" t="s">
        <v>1158</v>
      </c>
      <c r="E315" s="19" t="s">
        <v>25</v>
      </c>
      <c r="F315" s="19" t="s">
        <v>1158</v>
      </c>
      <c r="G315" s="2" t="s">
        <v>724</v>
      </c>
      <c r="H315" s="19" t="s">
        <v>850</v>
      </c>
      <c r="I315" s="10">
        <v>38092</v>
      </c>
      <c r="J315" s="10">
        <v>38092</v>
      </c>
      <c r="K315" s="10">
        <v>6598</v>
      </c>
      <c r="L315" s="10">
        <v>31494</v>
      </c>
      <c r="M315" s="10">
        <f>Table1[[#This Row],[Apportionment Amount Paid from  PCA 25660]]+Table1[[#This Row],[Apportionment Amount Paid from  PCA 25691]]</f>
        <v>38092</v>
      </c>
      <c r="N315" s="10">
        <f>Table1[[#This Row],[Total Amount of State Match Funding '[$1.00 Per $1.00 Withheld']]]-Table1[[#This Row],[Total Apportionment ]]</f>
        <v>0</v>
      </c>
    </row>
    <row r="316" spans="1:14" x14ac:dyDescent="0.2">
      <c r="A316" s="2" t="s">
        <v>711</v>
      </c>
      <c r="B316" s="2" t="s">
        <v>725</v>
      </c>
      <c r="C316" s="19" t="s">
        <v>713</v>
      </c>
      <c r="D316" s="19" t="s">
        <v>1159</v>
      </c>
      <c r="E316" s="19" t="s">
        <v>25</v>
      </c>
      <c r="F316" s="19" t="s">
        <v>1159</v>
      </c>
      <c r="G316" s="2" t="s">
        <v>726</v>
      </c>
      <c r="H316" s="19" t="s">
        <v>850</v>
      </c>
      <c r="I316" s="10">
        <v>6600</v>
      </c>
      <c r="J316" s="10">
        <v>6600</v>
      </c>
      <c r="K316" s="10">
        <v>1143</v>
      </c>
      <c r="L316" s="10">
        <v>5457</v>
      </c>
      <c r="M316" s="10">
        <f>Table1[[#This Row],[Apportionment Amount Paid from  PCA 25660]]+Table1[[#This Row],[Apportionment Amount Paid from  PCA 25691]]</f>
        <v>6600</v>
      </c>
      <c r="N316" s="10">
        <f>Table1[[#This Row],[Total Amount of State Match Funding '[$1.00 Per $1.00 Withheld']]]-Table1[[#This Row],[Total Apportionment ]]</f>
        <v>0</v>
      </c>
    </row>
    <row r="317" spans="1:14" x14ac:dyDescent="0.2">
      <c r="A317" s="2" t="s">
        <v>711</v>
      </c>
      <c r="B317" s="2" t="s">
        <v>727</v>
      </c>
      <c r="C317" s="19" t="s">
        <v>713</v>
      </c>
      <c r="D317" s="19" t="s">
        <v>1160</v>
      </c>
      <c r="E317" s="19" t="s">
        <v>25</v>
      </c>
      <c r="F317" s="19" t="s">
        <v>1160</v>
      </c>
      <c r="G317" s="2" t="s">
        <v>728</v>
      </c>
      <c r="H317" s="19" t="s">
        <v>850</v>
      </c>
      <c r="I317" s="10">
        <v>1485</v>
      </c>
      <c r="J317" s="10">
        <v>1485</v>
      </c>
      <c r="K317" s="10">
        <v>257</v>
      </c>
      <c r="L317" s="10">
        <v>1228</v>
      </c>
      <c r="M317" s="10">
        <f>Table1[[#This Row],[Apportionment Amount Paid from  PCA 25660]]+Table1[[#This Row],[Apportionment Amount Paid from  PCA 25691]]</f>
        <v>1485</v>
      </c>
      <c r="N317" s="10">
        <f>Table1[[#This Row],[Total Amount of State Match Funding '[$1.00 Per $1.00 Withheld']]]-Table1[[#This Row],[Total Apportionment ]]</f>
        <v>0</v>
      </c>
    </row>
    <row r="318" spans="1:14" x14ac:dyDescent="0.2">
      <c r="A318" s="2" t="s">
        <v>711</v>
      </c>
      <c r="B318" s="2" t="s">
        <v>729</v>
      </c>
      <c r="C318" s="19" t="s">
        <v>713</v>
      </c>
      <c r="D318" s="19" t="s">
        <v>1161</v>
      </c>
      <c r="E318" s="19" t="s">
        <v>25</v>
      </c>
      <c r="F318" s="19" t="s">
        <v>1161</v>
      </c>
      <c r="G318" s="2" t="s">
        <v>730</v>
      </c>
      <c r="H318" s="19" t="s">
        <v>850</v>
      </c>
      <c r="I318" s="10">
        <v>7133</v>
      </c>
      <c r="J318" s="10">
        <v>7133</v>
      </c>
      <c r="K318" s="10">
        <v>1236</v>
      </c>
      <c r="L318" s="10">
        <v>5897</v>
      </c>
      <c r="M318" s="10">
        <f>Table1[[#This Row],[Apportionment Amount Paid from  PCA 25660]]+Table1[[#This Row],[Apportionment Amount Paid from  PCA 25691]]</f>
        <v>7133</v>
      </c>
      <c r="N318" s="10">
        <f>Table1[[#This Row],[Total Amount of State Match Funding '[$1.00 Per $1.00 Withheld']]]-Table1[[#This Row],[Total Apportionment ]]</f>
        <v>0</v>
      </c>
    </row>
    <row r="319" spans="1:14" x14ac:dyDescent="0.2">
      <c r="A319" s="2" t="s">
        <v>711</v>
      </c>
      <c r="B319" s="2" t="s">
        <v>731</v>
      </c>
      <c r="C319" s="19" t="s">
        <v>713</v>
      </c>
      <c r="D319" s="19" t="s">
        <v>1162</v>
      </c>
      <c r="E319" s="19" t="s">
        <v>25</v>
      </c>
      <c r="F319" s="19" t="s">
        <v>1162</v>
      </c>
      <c r="G319" s="2" t="s">
        <v>732</v>
      </c>
      <c r="H319" s="19" t="s">
        <v>850</v>
      </c>
      <c r="I319" s="10">
        <v>16500</v>
      </c>
      <c r="J319" s="10">
        <v>16500</v>
      </c>
      <c r="K319" s="10">
        <v>2858</v>
      </c>
      <c r="L319" s="10">
        <v>13642</v>
      </c>
      <c r="M319" s="10">
        <f>Table1[[#This Row],[Apportionment Amount Paid from  PCA 25660]]+Table1[[#This Row],[Apportionment Amount Paid from  PCA 25691]]</f>
        <v>16500</v>
      </c>
      <c r="N319" s="10">
        <f>Table1[[#This Row],[Total Amount of State Match Funding '[$1.00 Per $1.00 Withheld']]]-Table1[[#This Row],[Total Apportionment ]]</f>
        <v>0</v>
      </c>
    </row>
    <row r="320" spans="1:14" x14ac:dyDescent="0.2">
      <c r="A320" s="2" t="s">
        <v>711</v>
      </c>
      <c r="B320" s="2" t="s">
        <v>733</v>
      </c>
      <c r="C320" s="19" t="s">
        <v>713</v>
      </c>
      <c r="D320" s="19" t="s">
        <v>1163</v>
      </c>
      <c r="E320" s="19" t="s">
        <v>25</v>
      </c>
      <c r="F320" s="19" t="s">
        <v>1163</v>
      </c>
      <c r="G320" s="2" t="s">
        <v>734</v>
      </c>
      <c r="H320" s="19" t="s">
        <v>850</v>
      </c>
      <c r="I320" s="10">
        <v>60888</v>
      </c>
      <c r="J320" s="10">
        <v>60888</v>
      </c>
      <c r="K320" s="10">
        <v>10547</v>
      </c>
      <c r="L320" s="10">
        <v>50341</v>
      </c>
      <c r="M320" s="10">
        <f>Table1[[#This Row],[Apportionment Amount Paid from  PCA 25660]]+Table1[[#This Row],[Apportionment Amount Paid from  PCA 25691]]</f>
        <v>60888</v>
      </c>
      <c r="N320" s="10">
        <f>Table1[[#This Row],[Total Amount of State Match Funding '[$1.00 Per $1.00 Withheld']]]-Table1[[#This Row],[Total Apportionment ]]</f>
        <v>0</v>
      </c>
    </row>
    <row r="321" spans="1:14" x14ac:dyDescent="0.2">
      <c r="A321" s="2" t="s">
        <v>711</v>
      </c>
      <c r="B321" s="2" t="s">
        <v>735</v>
      </c>
      <c r="C321" s="19" t="s">
        <v>713</v>
      </c>
      <c r="D321" s="19" t="s">
        <v>1164</v>
      </c>
      <c r="E321" s="19" t="s">
        <v>25</v>
      </c>
      <c r="F321" s="19" t="s">
        <v>1164</v>
      </c>
      <c r="G321" s="2" t="s">
        <v>736</v>
      </c>
      <c r="H321" s="19" t="s">
        <v>850</v>
      </c>
      <c r="I321" s="10">
        <v>147795</v>
      </c>
      <c r="J321" s="10">
        <v>147795</v>
      </c>
      <c r="K321" s="10">
        <v>25601</v>
      </c>
      <c r="L321" s="10">
        <v>122194</v>
      </c>
      <c r="M321" s="10">
        <f>Table1[[#This Row],[Apportionment Amount Paid from  PCA 25660]]+Table1[[#This Row],[Apportionment Amount Paid from  PCA 25691]]</f>
        <v>147795</v>
      </c>
      <c r="N321" s="10">
        <f>Table1[[#This Row],[Total Amount of State Match Funding '[$1.00 Per $1.00 Withheld']]]-Table1[[#This Row],[Total Apportionment ]]</f>
        <v>0</v>
      </c>
    </row>
    <row r="322" spans="1:14" x14ac:dyDescent="0.2">
      <c r="A322" s="2" t="s">
        <v>711</v>
      </c>
      <c r="B322" s="2" t="s">
        <v>737</v>
      </c>
      <c r="C322" s="19" t="s">
        <v>713</v>
      </c>
      <c r="D322" s="19" t="s">
        <v>1165</v>
      </c>
      <c r="E322" s="19" t="s">
        <v>25</v>
      </c>
      <c r="F322" s="19" t="s">
        <v>1165</v>
      </c>
      <c r="G322" s="2" t="s">
        <v>738</v>
      </c>
      <c r="H322" s="19" t="s">
        <v>850</v>
      </c>
      <c r="I322" s="10">
        <v>219970</v>
      </c>
      <c r="J322" s="10">
        <v>219970</v>
      </c>
      <c r="K322" s="10">
        <v>38102</v>
      </c>
      <c r="L322" s="10">
        <v>181868</v>
      </c>
      <c r="M322" s="10">
        <f>Table1[[#This Row],[Apportionment Amount Paid from  PCA 25660]]+Table1[[#This Row],[Apportionment Amount Paid from  PCA 25691]]</f>
        <v>219970</v>
      </c>
      <c r="N322" s="10">
        <f>Table1[[#This Row],[Total Amount of State Match Funding '[$1.00 Per $1.00 Withheld']]]-Table1[[#This Row],[Total Apportionment ]]</f>
        <v>0</v>
      </c>
    </row>
    <row r="323" spans="1:14" x14ac:dyDescent="0.2">
      <c r="A323" s="2" t="s">
        <v>711</v>
      </c>
      <c r="B323" s="2" t="s">
        <v>739</v>
      </c>
      <c r="C323" s="19" t="s">
        <v>713</v>
      </c>
      <c r="D323" s="19" t="s">
        <v>1166</v>
      </c>
      <c r="E323" s="19" t="s">
        <v>25</v>
      </c>
      <c r="F323" s="19" t="s">
        <v>1166</v>
      </c>
      <c r="G323" s="2" t="s">
        <v>740</v>
      </c>
      <c r="H323" s="19" t="s">
        <v>850</v>
      </c>
      <c r="I323" s="10">
        <v>17970</v>
      </c>
      <c r="J323" s="10">
        <v>17970</v>
      </c>
      <c r="K323" s="10">
        <v>3113</v>
      </c>
      <c r="L323" s="10">
        <v>14857</v>
      </c>
      <c r="M323" s="10">
        <f>Table1[[#This Row],[Apportionment Amount Paid from  PCA 25660]]+Table1[[#This Row],[Apportionment Amount Paid from  PCA 25691]]</f>
        <v>17970</v>
      </c>
      <c r="N323" s="10">
        <f>Table1[[#This Row],[Total Amount of State Match Funding '[$1.00 Per $1.00 Withheld']]]-Table1[[#This Row],[Total Apportionment ]]</f>
        <v>0</v>
      </c>
    </row>
    <row r="324" spans="1:14" x14ac:dyDescent="0.2">
      <c r="A324" s="2" t="s">
        <v>711</v>
      </c>
      <c r="B324" s="2" t="s">
        <v>741</v>
      </c>
      <c r="C324" s="19" t="s">
        <v>713</v>
      </c>
      <c r="D324" s="19" t="s">
        <v>1167</v>
      </c>
      <c r="E324" s="19" t="s">
        <v>25</v>
      </c>
      <c r="F324" s="19" t="s">
        <v>1167</v>
      </c>
      <c r="G324" s="2" t="s">
        <v>742</v>
      </c>
      <c r="H324" s="19" t="s">
        <v>850</v>
      </c>
      <c r="I324" s="10">
        <v>199714</v>
      </c>
      <c r="J324" s="10">
        <v>199714</v>
      </c>
      <c r="K324" s="10">
        <v>34594</v>
      </c>
      <c r="L324" s="10">
        <v>165120</v>
      </c>
      <c r="M324" s="10">
        <f>Table1[[#This Row],[Apportionment Amount Paid from  PCA 25660]]+Table1[[#This Row],[Apportionment Amount Paid from  PCA 25691]]</f>
        <v>199714</v>
      </c>
      <c r="N324" s="10">
        <f>Table1[[#This Row],[Total Amount of State Match Funding '[$1.00 Per $1.00 Withheld']]]-Table1[[#This Row],[Total Apportionment ]]</f>
        <v>0</v>
      </c>
    </row>
    <row r="325" spans="1:14" x14ac:dyDescent="0.2">
      <c r="A325" s="2" t="s">
        <v>711</v>
      </c>
      <c r="B325" s="2" t="s">
        <v>743</v>
      </c>
      <c r="C325" s="19" t="s">
        <v>713</v>
      </c>
      <c r="D325" s="19" t="s">
        <v>1168</v>
      </c>
      <c r="E325" s="19" t="s">
        <v>25</v>
      </c>
      <c r="F325" s="19" t="s">
        <v>1168</v>
      </c>
      <c r="G325" s="2" t="s">
        <v>744</v>
      </c>
      <c r="H325" s="19" t="s">
        <v>850</v>
      </c>
      <c r="I325" s="10">
        <v>37710</v>
      </c>
      <c r="J325" s="10">
        <v>37710</v>
      </c>
      <c r="K325" s="10">
        <v>6532</v>
      </c>
      <c r="L325" s="10">
        <v>31178</v>
      </c>
      <c r="M325" s="10">
        <f>Table1[[#This Row],[Apportionment Amount Paid from  PCA 25660]]+Table1[[#This Row],[Apportionment Amount Paid from  PCA 25691]]</f>
        <v>37710</v>
      </c>
      <c r="N325" s="10">
        <f>Table1[[#This Row],[Total Amount of State Match Funding '[$1.00 Per $1.00 Withheld']]]-Table1[[#This Row],[Total Apportionment ]]</f>
        <v>0</v>
      </c>
    </row>
    <row r="326" spans="1:14" x14ac:dyDescent="0.2">
      <c r="A326" s="2" t="s">
        <v>711</v>
      </c>
      <c r="B326" s="2" t="s">
        <v>745</v>
      </c>
      <c r="C326" s="19" t="s">
        <v>713</v>
      </c>
      <c r="D326" s="19" t="s">
        <v>1169</v>
      </c>
      <c r="E326" s="19" t="s">
        <v>25</v>
      </c>
      <c r="F326" s="19" t="s">
        <v>1169</v>
      </c>
      <c r="G326" s="2" t="s">
        <v>746</v>
      </c>
      <c r="H326" s="19" t="s">
        <v>850</v>
      </c>
      <c r="I326" s="10">
        <v>11351</v>
      </c>
      <c r="J326" s="10">
        <v>11351</v>
      </c>
      <c r="K326" s="10">
        <v>1966</v>
      </c>
      <c r="L326" s="10">
        <v>9385</v>
      </c>
      <c r="M326" s="10">
        <f>Table1[[#This Row],[Apportionment Amount Paid from  PCA 25660]]+Table1[[#This Row],[Apportionment Amount Paid from  PCA 25691]]</f>
        <v>11351</v>
      </c>
      <c r="N326" s="10">
        <f>Table1[[#This Row],[Total Amount of State Match Funding '[$1.00 Per $1.00 Withheld']]]-Table1[[#This Row],[Total Apportionment ]]</f>
        <v>0</v>
      </c>
    </row>
    <row r="327" spans="1:14" x14ac:dyDescent="0.2">
      <c r="A327" s="2" t="s">
        <v>711</v>
      </c>
      <c r="B327" s="2" t="s">
        <v>747</v>
      </c>
      <c r="C327" s="19" t="s">
        <v>713</v>
      </c>
      <c r="D327" s="19" t="s">
        <v>1170</v>
      </c>
      <c r="E327" s="19" t="s">
        <v>25</v>
      </c>
      <c r="F327" s="19" t="s">
        <v>1170</v>
      </c>
      <c r="G327" s="2" t="s">
        <v>748</v>
      </c>
      <c r="H327" s="19" t="s">
        <v>850</v>
      </c>
      <c r="I327" s="10">
        <v>87132</v>
      </c>
      <c r="J327" s="10">
        <v>87132</v>
      </c>
      <c r="K327" s="10">
        <v>15093</v>
      </c>
      <c r="L327" s="10">
        <v>72039</v>
      </c>
      <c r="M327" s="10">
        <f>Table1[[#This Row],[Apportionment Amount Paid from  PCA 25660]]+Table1[[#This Row],[Apportionment Amount Paid from  PCA 25691]]</f>
        <v>87132</v>
      </c>
      <c r="N327" s="10">
        <f>Table1[[#This Row],[Total Amount of State Match Funding '[$1.00 Per $1.00 Withheld']]]-Table1[[#This Row],[Total Apportionment ]]</f>
        <v>0</v>
      </c>
    </row>
    <row r="328" spans="1:14" x14ac:dyDescent="0.2">
      <c r="A328" s="2" t="s">
        <v>711</v>
      </c>
      <c r="B328" s="2" t="s">
        <v>749</v>
      </c>
      <c r="C328" s="19" t="s">
        <v>713</v>
      </c>
      <c r="D328" s="19" t="s">
        <v>1171</v>
      </c>
      <c r="E328" s="19" t="s">
        <v>25</v>
      </c>
      <c r="F328" s="19" t="s">
        <v>1171</v>
      </c>
      <c r="G328" s="2" t="s">
        <v>750</v>
      </c>
      <c r="H328" s="19" t="s">
        <v>850</v>
      </c>
      <c r="I328" s="10">
        <v>104753</v>
      </c>
      <c r="J328" s="10">
        <v>104753</v>
      </c>
      <c r="K328" s="10">
        <v>18145</v>
      </c>
      <c r="L328" s="10">
        <v>86608</v>
      </c>
      <c r="M328" s="10">
        <f>Table1[[#This Row],[Apportionment Amount Paid from  PCA 25660]]+Table1[[#This Row],[Apportionment Amount Paid from  PCA 25691]]</f>
        <v>104753</v>
      </c>
      <c r="N328" s="10">
        <f>Table1[[#This Row],[Total Amount of State Match Funding '[$1.00 Per $1.00 Withheld']]]-Table1[[#This Row],[Total Apportionment ]]</f>
        <v>0</v>
      </c>
    </row>
    <row r="329" spans="1:14" x14ac:dyDescent="0.2">
      <c r="A329" s="2" t="s">
        <v>751</v>
      </c>
      <c r="B329" s="2" t="s">
        <v>752</v>
      </c>
      <c r="C329" s="19" t="s">
        <v>753</v>
      </c>
      <c r="D329" s="19" t="s">
        <v>1172</v>
      </c>
      <c r="E329" s="19" t="s">
        <v>25</v>
      </c>
      <c r="F329" s="19" t="s">
        <v>1172</v>
      </c>
      <c r="G329" s="2" t="s">
        <v>754</v>
      </c>
      <c r="H329" s="19" t="s">
        <v>851</v>
      </c>
      <c r="I329" s="10">
        <v>55990</v>
      </c>
      <c r="J329" s="10">
        <v>55990</v>
      </c>
      <c r="K329" s="10">
        <v>9698</v>
      </c>
      <c r="L329" s="10">
        <v>46292</v>
      </c>
      <c r="M329" s="10">
        <f>Table1[[#This Row],[Apportionment Amount Paid from  PCA 25660]]+Table1[[#This Row],[Apportionment Amount Paid from  PCA 25691]]</f>
        <v>55990</v>
      </c>
      <c r="N329" s="10">
        <f>Table1[[#This Row],[Total Amount of State Match Funding '[$1.00 Per $1.00 Withheld']]]-Table1[[#This Row],[Total Apportionment ]]</f>
        <v>0</v>
      </c>
    </row>
    <row r="330" spans="1:14" x14ac:dyDescent="0.2">
      <c r="A330" s="2" t="s">
        <v>751</v>
      </c>
      <c r="B330" s="2" t="s">
        <v>755</v>
      </c>
      <c r="C330" s="19" t="s">
        <v>753</v>
      </c>
      <c r="D330" s="19" t="s">
        <v>1173</v>
      </c>
      <c r="E330" s="19" t="s">
        <v>25</v>
      </c>
      <c r="F330" s="19" t="s">
        <v>1173</v>
      </c>
      <c r="G330" s="2" t="s">
        <v>756</v>
      </c>
      <c r="H330" s="19" t="s">
        <v>850</v>
      </c>
      <c r="I330" s="10">
        <v>154004</v>
      </c>
      <c r="J330" s="10">
        <v>154004</v>
      </c>
      <c r="K330" s="10">
        <v>26676</v>
      </c>
      <c r="L330" s="10">
        <v>127328</v>
      </c>
      <c r="M330" s="10">
        <f>Table1[[#This Row],[Apportionment Amount Paid from  PCA 25660]]+Table1[[#This Row],[Apportionment Amount Paid from  PCA 25691]]</f>
        <v>154004</v>
      </c>
      <c r="N330" s="10">
        <f>Table1[[#This Row],[Total Amount of State Match Funding '[$1.00 Per $1.00 Withheld']]]-Table1[[#This Row],[Total Apportionment ]]</f>
        <v>0</v>
      </c>
    </row>
    <row r="331" spans="1:14" x14ac:dyDescent="0.2">
      <c r="A331" s="2" t="s">
        <v>751</v>
      </c>
      <c r="B331" s="2" t="s">
        <v>757</v>
      </c>
      <c r="C331" s="19" t="s">
        <v>753</v>
      </c>
      <c r="D331" s="19" t="s">
        <v>1174</v>
      </c>
      <c r="E331" s="19" t="s">
        <v>25</v>
      </c>
      <c r="F331" s="19" t="s">
        <v>1174</v>
      </c>
      <c r="G331" s="2" t="s">
        <v>758</v>
      </c>
      <c r="H331" s="19" t="s">
        <v>850</v>
      </c>
      <c r="I331" s="10">
        <v>368542</v>
      </c>
      <c r="J331" s="10">
        <v>368542</v>
      </c>
      <c r="K331" s="10">
        <v>63838</v>
      </c>
      <c r="L331" s="10">
        <v>304704</v>
      </c>
      <c r="M331" s="10">
        <f>Table1[[#This Row],[Apportionment Amount Paid from  PCA 25660]]+Table1[[#This Row],[Apportionment Amount Paid from  PCA 25691]]</f>
        <v>368542</v>
      </c>
      <c r="N331" s="10">
        <f>Table1[[#This Row],[Total Amount of State Match Funding '[$1.00 Per $1.00 Withheld']]]-Table1[[#This Row],[Total Apportionment ]]</f>
        <v>0</v>
      </c>
    </row>
    <row r="332" spans="1:14" x14ac:dyDescent="0.2">
      <c r="A332" s="2" t="s">
        <v>759</v>
      </c>
      <c r="B332" s="2" t="s">
        <v>760</v>
      </c>
      <c r="C332" s="19" t="s">
        <v>761</v>
      </c>
      <c r="D332" s="19" t="s">
        <v>1175</v>
      </c>
      <c r="E332" s="19" t="s">
        <v>25</v>
      </c>
      <c r="F332" s="19" t="s">
        <v>1175</v>
      </c>
      <c r="G332" s="2" t="s">
        <v>762</v>
      </c>
      <c r="H332" s="19" t="s">
        <v>851</v>
      </c>
      <c r="I332" s="10">
        <v>77911</v>
      </c>
      <c r="J332" s="10">
        <v>77911</v>
      </c>
      <c r="K332" s="10">
        <v>13495</v>
      </c>
      <c r="L332" s="10">
        <v>64416</v>
      </c>
      <c r="M332" s="10">
        <f>Table1[[#This Row],[Apportionment Amount Paid from  PCA 25660]]+Table1[[#This Row],[Apportionment Amount Paid from  PCA 25691]]</f>
        <v>77911</v>
      </c>
      <c r="N332" s="10">
        <f>Table1[[#This Row],[Total Amount of State Match Funding '[$1.00 Per $1.00 Withheld']]]-Table1[[#This Row],[Total Apportionment ]]</f>
        <v>0</v>
      </c>
    </row>
    <row r="333" spans="1:14" x14ac:dyDescent="0.2">
      <c r="A333" s="2" t="s">
        <v>759</v>
      </c>
      <c r="B333" s="2" t="s">
        <v>763</v>
      </c>
      <c r="C333" s="19" t="s">
        <v>761</v>
      </c>
      <c r="D333" s="19" t="s">
        <v>1176</v>
      </c>
      <c r="E333" s="19" t="s">
        <v>25</v>
      </c>
      <c r="F333" s="19" t="s">
        <v>1176</v>
      </c>
      <c r="G333" s="2" t="s">
        <v>764</v>
      </c>
      <c r="H333" s="19" t="s">
        <v>850</v>
      </c>
      <c r="I333" s="10">
        <v>33783</v>
      </c>
      <c r="J333" s="10">
        <v>33783</v>
      </c>
      <c r="K333" s="10">
        <v>5852</v>
      </c>
      <c r="L333" s="10">
        <v>27931</v>
      </c>
      <c r="M333" s="10">
        <f>Table1[[#This Row],[Apportionment Amount Paid from  PCA 25660]]+Table1[[#This Row],[Apportionment Amount Paid from  PCA 25691]]</f>
        <v>33783</v>
      </c>
      <c r="N333" s="10">
        <f>Table1[[#This Row],[Total Amount of State Match Funding '[$1.00 Per $1.00 Withheld']]]-Table1[[#This Row],[Total Apportionment ]]</f>
        <v>0</v>
      </c>
    </row>
    <row r="334" spans="1:14" x14ac:dyDescent="0.2">
      <c r="A334" s="2" t="s">
        <v>759</v>
      </c>
      <c r="B334" s="2" t="s">
        <v>765</v>
      </c>
      <c r="C334" s="19" t="s">
        <v>761</v>
      </c>
      <c r="D334" s="19" t="s">
        <v>1177</v>
      </c>
      <c r="E334" s="19" t="s">
        <v>25</v>
      </c>
      <c r="F334" s="19" t="s">
        <v>1177</v>
      </c>
      <c r="G334" s="2" t="s">
        <v>766</v>
      </c>
      <c r="H334" s="19" t="s">
        <v>850</v>
      </c>
      <c r="I334" s="10">
        <v>32721</v>
      </c>
      <c r="J334" s="10">
        <v>32721</v>
      </c>
      <c r="K334" s="10">
        <v>5668</v>
      </c>
      <c r="L334" s="10">
        <v>27053</v>
      </c>
      <c r="M334" s="10">
        <f>Table1[[#This Row],[Apportionment Amount Paid from  PCA 25660]]+Table1[[#This Row],[Apportionment Amount Paid from  PCA 25691]]</f>
        <v>32721</v>
      </c>
      <c r="N334" s="10">
        <f>Table1[[#This Row],[Total Amount of State Match Funding '[$1.00 Per $1.00 Withheld']]]-Table1[[#This Row],[Total Apportionment ]]</f>
        <v>0</v>
      </c>
    </row>
    <row r="335" spans="1:14" x14ac:dyDescent="0.2">
      <c r="A335" s="2" t="s">
        <v>759</v>
      </c>
      <c r="B335" s="2" t="s">
        <v>767</v>
      </c>
      <c r="C335" s="19" t="s">
        <v>761</v>
      </c>
      <c r="D335" s="19" t="s">
        <v>1178</v>
      </c>
      <c r="E335" s="19" t="s">
        <v>25</v>
      </c>
      <c r="F335" s="19" t="s">
        <v>1178</v>
      </c>
      <c r="G335" s="2" t="s">
        <v>768</v>
      </c>
      <c r="H335" s="19" t="s">
        <v>850</v>
      </c>
      <c r="I335" s="10">
        <v>30135</v>
      </c>
      <c r="J335" s="10">
        <v>30135</v>
      </c>
      <c r="K335" s="10">
        <v>5220</v>
      </c>
      <c r="L335" s="10">
        <v>24915</v>
      </c>
      <c r="M335" s="10">
        <f>Table1[[#This Row],[Apportionment Amount Paid from  PCA 25660]]+Table1[[#This Row],[Apportionment Amount Paid from  PCA 25691]]</f>
        <v>30135</v>
      </c>
      <c r="N335" s="10">
        <f>Table1[[#This Row],[Total Amount of State Match Funding '[$1.00 Per $1.00 Withheld']]]-Table1[[#This Row],[Total Apportionment ]]</f>
        <v>0</v>
      </c>
    </row>
    <row r="336" spans="1:14" x14ac:dyDescent="0.2">
      <c r="A336" s="2" t="s">
        <v>759</v>
      </c>
      <c r="B336" s="2" t="s">
        <v>769</v>
      </c>
      <c r="C336" s="19" t="s">
        <v>761</v>
      </c>
      <c r="D336" s="19" t="s">
        <v>1179</v>
      </c>
      <c r="E336" s="19" t="s">
        <v>25</v>
      </c>
      <c r="F336" s="19" t="s">
        <v>1179</v>
      </c>
      <c r="G336" s="2" t="s">
        <v>770</v>
      </c>
      <c r="H336" s="19" t="s">
        <v>850</v>
      </c>
      <c r="I336" s="10">
        <v>24548</v>
      </c>
      <c r="J336" s="10">
        <v>24548</v>
      </c>
      <c r="K336" s="10">
        <v>4252</v>
      </c>
      <c r="L336" s="10">
        <v>20296</v>
      </c>
      <c r="M336" s="10">
        <f>Table1[[#This Row],[Apportionment Amount Paid from  PCA 25660]]+Table1[[#This Row],[Apportionment Amount Paid from  PCA 25691]]</f>
        <v>24548</v>
      </c>
      <c r="N336" s="10">
        <f>Table1[[#This Row],[Total Amount of State Match Funding '[$1.00 Per $1.00 Withheld']]]-Table1[[#This Row],[Total Apportionment ]]</f>
        <v>0</v>
      </c>
    </row>
    <row r="337" spans="1:14" x14ac:dyDescent="0.2">
      <c r="A337" s="2" t="s">
        <v>771</v>
      </c>
      <c r="B337" s="2" t="s">
        <v>772</v>
      </c>
      <c r="C337" s="19" t="s">
        <v>773</v>
      </c>
      <c r="D337" s="19" t="s">
        <v>1180</v>
      </c>
      <c r="E337" s="19" t="s">
        <v>25</v>
      </c>
      <c r="F337" s="19" t="s">
        <v>1180</v>
      </c>
      <c r="G337" s="2" t="s">
        <v>774</v>
      </c>
      <c r="H337" s="19" t="s">
        <v>850</v>
      </c>
      <c r="I337" s="10">
        <v>35200</v>
      </c>
      <c r="J337" s="10">
        <v>35200</v>
      </c>
      <c r="K337" s="10">
        <v>6097</v>
      </c>
      <c r="L337" s="10">
        <v>29103</v>
      </c>
      <c r="M337" s="10">
        <f>Table1[[#This Row],[Apportionment Amount Paid from  PCA 25660]]+Table1[[#This Row],[Apportionment Amount Paid from  PCA 25691]]</f>
        <v>35200</v>
      </c>
      <c r="N337" s="10">
        <f>Table1[[#This Row],[Total Amount of State Match Funding '[$1.00 Per $1.00 Withheld']]]-Table1[[#This Row],[Total Apportionment ]]</f>
        <v>0</v>
      </c>
    </row>
    <row r="338" spans="1:14" x14ac:dyDescent="0.2">
      <c r="A338" s="2" t="s">
        <v>771</v>
      </c>
      <c r="B338" s="2" t="s">
        <v>775</v>
      </c>
      <c r="C338" s="19" t="s">
        <v>773</v>
      </c>
      <c r="D338" s="19" t="s">
        <v>1181</v>
      </c>
      <c r="E338" s="19" t="s">
        <v>25</v>
      </c>
      <c r="F338" s="19" t="s">
        <v>1181</v>
      </c>
      <c r="G338" s="2" t="s">
        <v>776</v>
      </c>
      <c r="H338" s="19" t="s">
        <v>850</v>
      </c>
      <c r="I338" s="10">
        <v>29446</v>
      </c>
      <c r="J338" s="10">
        <v>29446</v>
      </c>
      <c r="K338" s="10">
        <v>5101</v>
      </c>
      <c r="L338" s="10">
        <v>24345</v>
      </c>
      <c r="M338" s="10">
        <f>Table1[[#This Row],[Apportionment Amount Paid from  PCA 25660]]+Table1[[#This Row],[Apportionment Amount Paid from  PCA 25691]]</f>
        <v>29446</v>
      </c>
      <c r="N338" s="10">
        <f>Table1[[#This Row],[Total Amount of State Match Funding '[$1.00 Per $1.00 Withheld']]]-Table1[[#This Row],[Total Apportionment ]]</f>
        <v>0</v>
      </c>
    </row>
    <row r="339" spans="1:14" x14ac:dyDescent="0.2">
      <c r="A339" s="2" t="s">
        <v>771</v>
      </c>
      <c r="B339" s="2" t="s">
        <v>777</v>
      </c>
      <c r="C339" s="19" t="s">
        <v>773</v>
      </c>
      <c r="D339" s="19" t="s">
        <v>1182</v>
      </c>
      <c r="E339" s="19" t="s">
        <v>25</v>
      </c>
      <c r="F339" s="19" t="s">
        <v>1182</v>
      </c>
      <c r="G339" s="2" t="s">
        <v>778</v>
      </c>
      <c r="H339" s="19" t="s">
        <v>850</v>
      </c>
      <c r="I339" s="10">
        <v>11110</v>
      </c>
      <c r="J339" s="10">
        <v>11110</v>
      </c>
      <c r="K339" s="10">
        <v>1924</v>
      </c>
      <c r="L339" s="10">
        <v>9186</v>
      </c>
      <c r="M339" s="10">
        <f>Table1[[#This Row],[Apportionment Amount Paid from  PCA 25660]]+Table1[[#This Row],[Apportionment Amount Paid from  PCA 25691]]</f>
        <v>11110</v>
      </c>
      <c r="N339" s="10">
        <f>Table1[[#This Row],[Total Amount of State Match Funding '[$1.00 Per $1.00 Withheld']]]-Table1[[#This Row],[Total Apportionment ]]</f>
        <v>0</v>
      </c>
    </row>
    <row r="340" spans="1:14" x14ac:dyDescent="0.2">
      <c r="A340" s="2" t="s">
        <v>771</v>
      </c>
      <c r="B340" s="2" t="s">
        <v>779</v>
      </c>
      <c r="C340" s="19" t="s">
        <v>773</v>
      </c>
      <c r="D340" s="19" t="s">
        <v>1183</v>
      </c>
      <c r="E340" s="19" t="s">
        <v>25</v>
      </c>
      <c r="F340" s="19" t="s">
        <v>1183</v>
      </c>
      <c r="G340" s="2" t="s">
        <v>780</v>
      </c>
      <c r="H340" s="19" t="s">
        <v>850</v>
      </c>
      <c r="I340" s="10">
        <v>13300</v>
      </c>
      <c r="J340" s="10">
        <v>13300</v>
      </c>
      <c r="K340" s="10">
        <v>2304</v>
      </c>
      <c r="L340" s="10">
        <v>10996</v>
      </c>
      <c r="M340" s="10">
        <f>Table1[[#This Row],[Apportionment Amount Paid from  PCA 25660]]+Table1[[#This Row],[Apportionment Amount Paid from  PCA 25691]]</f>
        <v>13300</v>
      </c>
      <c r="N340" s="10">
        <f>Table1[[#This Row],[Total Amount of State Match Funding '[$1.00 Per $1.00 Withheld']]]-Table1[[#This Row],[Total Apportionment ]]</f>
        <v>0</v>
      </c>
    </row>
    <row r="341" spans="1:14" x14ac:dyDescent="0.2">
      <c r="A341" s="2" t="s">
        <v>771</v>
      </c>
      <c r="B341" s="2" t="s">
        <v>781</v>
      </c>
      <c r="C341" s="19" t="s">
        <v>773</v>
      </c>
      <c r="D341" s="19" t="s">
        <v>1184</v>
      </c>
      <c r="E341" s="19" t="s">
        <v>25</v>
      </c>
      <c r="F341" s="19" t="s">
        <v>1184</v>
      </c>
      <c r="G341" s="2" t="s">
        <v>782</v>
      </c>
      <c r="H341" s="19" t="s">
        <v>850</v>
      </c>
      <c r="I341" s="10">
        <v>231115</v>
      </c>
      <c r="J341" s="10">
        <v>231115</v>
      </c>
      <c r="K341" s="10">
        <v>40033</v>
      </c>
      <c r="L341" s="10">
        <v>191082</v>
      </c>
      <c r="M341" s="10">
        <f>Table1[[#This Row],[Apportionment Amount Paid from  PCA 25660]]+Table1[[#This Row],[Apportionment Amount Paid from  PCA 25691]]</f>
        <v>231115</v>
      </c>
      <c r="N341" s="10">
        <f>Table1[[#This Row],[Total Amount of State Match Funding '[$1.00 Per $1.00 Withheld']]]-Table1[[#This Row],[Total Apportionment ]]</f>
        <v>0</v>
      </c>
    </row>
    <row r="342" spans="1:14" x14ac:dyDescent="0.2">
      <c r="A342" s="2" t="s">
        <v>771</v>
      </c>
      <c r="B342" s="2" t="s">
        <v>783</v>
      </c>
      <c r="C342" s="19" t="s">
        <v>773</v>
      </c>
      <c r="D342" s="19" t="s">
        <v>1185</v>
      </c>
      <c r="E342" s="19" t="s">
        <v>25</v>
      </c>
      <c r="F342" s="19" t="s">
        <v>1185</v>
      </c>
      <c r="G342" s="2" t="s">
        <v>784</v>
      </c>
      <c r="H342" s="19" t="s">
        <v>850</v>
      </c>
      <c r="I342" s="10">
        <v>148969</v>
      </c>
      <c r="J342" s="10">
        <v>148969</v>
      </c>
      <c r="K342" s="10">
        <v>25804</v>
      </c>
      <c r="L342" s="10">
        <v>123165</v>
      </c>
      <c r="M342" s="10">
        <f>Table1[[#This Row],[Apportionment Amount Paid from  PCA 25660]]+Table1[[#This Row],[Apportionment Amount Paid from  PCA 25691]]</f>
        <v>148969</v>
      </c>
      <c r="N342" s="10">
        <f>Table1[[#This Row],[Total Amount of State Match Funding '[$1.00 Per $1.00 Withheld']]]-Table1[[#This Row],[Total Apportionment ]]</f>
        <v>0</v>
      </c>
    </row>
    <row r="343" spans="1:14" x14ac:dyDescent="0.2">
      <c r="A343" s="2" t="s">
        <v>771</v>
      </c>
      <c r="B343" s="2" t="s">
        <v>785</v>
      </c>
      <c r="C343" s="19" t="s">
        <v>773</v>
      </c>
      <c r="D343" s="19" t="s">
        <v>1186</v>
      </c>
      <c r="E343" s="19" t="s">
        <v>25</v>
      </c>
      <c r="F343" s="19" t="s">
        <v>1186</v>
      </c>
      <c r="G343" s="2" t="s">
        <v>786</v>
      </c>
      <c r="H343" s="19" t="s">
        <v>850</v>
      </c>
      <c r="I343" s="10">
        <v>41784</v>
      </c>
      <c r="J343" s="10">
        <v>41784</v>
      </c>
      <c r="K343" s="10">
        <v>7238</v>
      </c>
      <c r="L343" s="10">
        <v>34546</v>
      </c>
      <c r="M343" s="10">
        <f>Table1[[#This Row],[Apportionment Amount Paid from  PCA 25660]]+Table1[[#This Row],[Apportionment Amount Paid from  PCA 25691]]</f>
        <v>41784</v>
      </c>
      <c r="N343" s="10">
        <f>Table1[[#This Row],[Total Amount of State Match Funding '[$1.00 Per $1.00 Withheld']]]-Table1[[#This Row],[Total Apportionment ]]</f>
        <v>0</v>
      </c>
    </row>
    <row r="344" spans="1:14" x14ac:dyDescent="0.2">
      <c r="A344" s="2" t="s">
        <v>771</v>
      </c>
      <c r="B344" s="2" t="s">
        <v>787</v>
      </c>
      <c r="C344" s="19" t="s">
        <v>773</v>
      </c>
      <c r="D344" s="19" t="s">
        <v>1187</v>
      </c>
      <c r="E344" s="19" t="s">
        <v>25</v>
      </c>
      <c r="F344" s="19" t="s">
        <v>1187</v>
      </c>
      <c r="G344" s="2" t="s">
        <v>788</v>
      </c>
      <c r="H344" s="19" t="s">
        <v>850</v>
      </c>
      <c r="I344" s="10">
        <v>24920</v>
      </c>
      <c r="J344" s="10">
        <v>24920</v>
      </c>
      <c r="K344" s="10">
        <v>4317</v>
      </c>
      <c r="L344" s="10">
        <v>20603</v>
      </c>
      <c r="M344" s="10">
        <f>Table1[[#This Row],[Apportionment Amount Paid from  PCA 25660]]+Table1[[#This Row],[Apportionment Amount Paid from  PCA 25691]]</f>
        <v>24920</v>
      </c>
      <c r="N344" s="10">
        <f>Table1[[#This Row],[Total Amount of State Match Funding '[$1.00 Per $1.00 Withheld']]]-Table1[[#This Row],[Total Apportionment ]]</f>
        <v>0</v>
      </c>
    </row>
    <row r="345" spans="1:14" x14ac:dyDescent="0.2">
      <c r="A345" s="2" t="s">
        <v>771</v>
      </c>
      <c r="B345" s="2" t="s">
        <v>789</v>
      </c>
      <c r="C345" s="19" t="s">
        <v>773</v>
      </c>
      <c r="D345" s="19" t="s">
        <v>1188</v>
      </c>
      <c r="E345" s="19" t="s">
        <v>25</v>
      </c>
      <c r="F345" s="19" t="s">
        <v>1188</v>
      </c>
      <c r="G345" s="2" t="s">
        <v>790</v>
      </c>
      <c r="H345" s="19" t="s">
        <v>850</v>
      </c>
      <c r="I345" s="10">
        <v>51126</v>
      </c>
      <c r="J345" s="10">
        <v>51126</v>
      </c>
      <c r="K345" s="10">
        <v>8856</v>
      </c>
      <c r="L345" s="10">
        <v>42270</v>
      </c>
      <c r="M345" s="10">
        <f>Table1[[#This Row],[Apportionment Amount Paid from  PCA 25660]]+Table1[[#This Row],[Apportionment Amount Paid from  PCA 25691]]</f>
        <v>51126</v>
      </c>
      <c r="N345" s="10">
        <f>Table1[[#This Row],[Total Amount of State Match Funding '[$1.00 Per $1.00 Withheld']]]-Table1[[#This Row],[Total Apportionment ]]</f>
        <v>0</v>
      </c>
    </row>
    <row r="346" spans="1:14" x14ac:dyDescent="0.2">
      <c r="A346" s="2" t="s">
        <v>771</v>
      </c>
      <c r="B346" s="2" t="s">
        <v>791</v>
      </c>
      <c r="C346" s="19" t="s">
        <v>773</v>
      </c>
      <c r="D346" s="19" t="s">
        <v>1189</v>
      </c>
      <c r="E346" s="19" t="s">
        <v>25</v>
      </c>
      <c r="F346" s="19" t="s">
        <v>1189</v>
      </c>
      <c r="G346" s="2" t="s">
        <v>792</v>
      </c>
      <c r="H346" s="19" t="s">
        <v>850</v>
      </c>
      <c r="I346" s="10">
        <v>74501</v>
      </c>
      <c r="J346" s="10">
        <v>74501</v>
      </c>
      <c r="K346" s="10">
        <v>12905</v>
      </c>
      <c r="L346" s="10">
        <v>61596</v>
      </c>
      <c r="M346" s="10">
        <f>Table1[[#This Row],[Apportionment Amount Paid from  PCA 25660]]+Table1[[#This Row],[Apportionment Amount Paid from  PCA 25691]]</f>
        <v>74501</v>
      </c>
      <c r="N346" s="10">
        <f>Table1[[#This Row],[Total Amount of State Match Funding '[$1.00 Per $1.00 Withheld']]]-Table1[[#This Row],[Total Apportionment ]]</f>
        <v>0</v>
      </c>
    </row>
    <row r="347" spans="1:14" x14ac:dyDescent="0.2">
      <c r="A347" s="2" t="s">
        <v>771</v>
      </c>
      <c r="B347" s="2" t="s">
        <v>793</v>
      </c>
      <c r="C347" s="19" t="s">
        <v>773</v>
      </c>
      <c r="D347" s="19" t="s">
        <v>1190</v>
      </c>
      <c r="E347" s="19" t="s">
        <v>25</v>
      </c>
      <c r="F347" s="19" t="s">
        <v>1190</v>
      </c>
      <c r="G347" s="2" t="s">
        <v>794</v>
      </c>
      <c r="H347" s="19" t="s">
        <v>850</v>
      </c>
      <c r="I347" s="10">
        <v>22440</v>
      </c>
      <c r="J347" s="10">
        <v>22440</v>
      </c>
      <c r="K347" s="10">
        <v>3887</v>
      </c>
      <c r="L347" s="10">
        <v>18553</v>
      </c>
      <c r="M347" s="10">
        <f>Table1[[#This Row],[Apportionment Amount Paid from  PCA 25660]]+Table1[[#This Row],[Apportionment Amount Paid from  PCA 25691]]</f>
        <v>22440</v>
      </c>
      <c r="N347" s="10">
        <f>Table1[[#This Row],[Total Amount of State Match Funding '[$1.00 Per $1.00 Withheld']]]-Table1[[#This Row],[Total Apportionment ]]</f>
        <v>0</v>
      </c>
    </row>
    <row r="348" spans="1:14" x14ac:dyDescent="0.2">
      <c r="A348" s="2" t="s">
        <v>771</v>
      </c>
      <c r="B348" s="2" t="s">
        <v>795</v>
      </c>
      <c r="C348" s="19" t="s">
        <v>773</v>
      </c>
      <c r="D348" s="19" t="s">
        <v>1191</v>
      </c>
      <c r="E348" s="19" t="s">
        <v>25</v>
      </c>
      <c r="F348" s="19" t="s">
        <v>1191</v>
      </c>
      <c r="G348" s="2" t="s">
        <v>796</v>
      </c>
      <c r="H348" s="19" t="s">
        <v>850</v>
      </c>
      <c r="I348" s="10">
        <v>281994</v>
      </c>
      <c r="J348" s="10">
        <v>281994</v>
      </c>
      <c r="K348" s="10">
        <v>48846</v>
      </c>
      <c r="L348" s="10">
        <v>233148</v>
      </c>
      <c r="M348" s="10">
        <f>Table1[[#This Row],[Apportionment Amount Paid from  PCA 25660]]+Table1[[#This Row],[Apportionment Amount Paid from  PCA 25691]]</f>
        <v>281994</v>
      </c>
      <c r="N348" s="10">
        <f>Table1[[#This Row],[Total Amount of State Match Funding '[$1.00 Per $1.00 Withheld']]]-Table1[[#This Row],[Total Apportionment ]]</f>
        <v>0</v>
      </c>
    </row>
    <row r="349" spans="1:14" x14ac:dyDescent="0.2">
      <c r="A349" s="2" t="s">
        <v>771</v>
      </c>
      <c r="B349" s="2" t="s">
        <v>797</v>
      </c>
      <c r="C349" s="19" t="s">
        <v>773</v>
      </c>
      <c r="D349" s="19" t="s">
        <v>1192</v>
      </c>
      <c r="E349" s="19" t="s">
        <v>25</v>
      </c>
      <c r="F349" s="19" t="s">
        <v>1192</v>
      </c>
      <c r="G349" s="2" t="s">
        <v>798</v>
      </c>
      <c r="H349" s="19" t="s">
        <v>850</v>
      </c>
      <c r="I349" s="10">
        <v>637781</v>
      </c>
      <c r="J349" s="10">
        <v>637781</v>
      </c>
      <c r="K349" s="10">
        <v>110474</v>
      </c>
      <c r="L349" s="10">
        <v>527307</v>
      </c>
      <c r="M349" s="10">
        <f>Table1[[#This Row],[Apportionment Amount Paid from  PCA 25660]]+Table1[[#This Row],[Apportionment Amount Paid from  PCA 25691]]</f>
        <v>637781</v>
      </c>
      <c r="N349" s="10">
        <f>Table1[[#This Row],[Total Amount of State Match Funding '[$1.00 Per $1.00 Withheld']]]-Table1[[#This Row],[Total Apportionment ]]</f>
        <v>0</v>
      </c>
    </row>
    <row r="350" spans="1:14" x14ac:dyDescent="0.2">
      <c r="A350" s="2" t="s">
        <v>771</v>
      </c>
      <c r="B350" s="2" t="s">
        <v>799</v>
      </c>
      <c r="C350" s="19" t="s">
        <v>773</v>
      </c>
      <c r="D350" s="19" t="s">
        <v>1193</v>
      </c>
      <c r="E350" s="19" t="s">
        <v>25</v>
      </c>
      <c r="F350" s="19" t="s">
        <v>1193</v>
      </c>
      <c r="G350" s="2" t="s">
        <v>800</v>
      </c>
      <c r="H350" s="19" t="s">
        <v>850</v>
      </c>
      <c r="I350" s="10">
        <v>12679</v>
      </c>
      <c r="J350" s="10">
        <v>12679</v>
      </c>
      <c r="K350" s="10">
        <v>2196</v>
      </c>
      <c r="L350" s="10">
        <v>10483</v>
      </c>
      <c r="M350" s="10">
        <f>Table1[[#This Row],[Apportionment Amount Paid from  PCA 25660]]+Table1[[#This Row],[Apportionment Amount Paid from  PCA 25691]]</f>
        <v>12679</v>
      </c>
      <c r="N350" s="10">
        <f>Table1[[#This Row],[Total Amount of State Match Funding '[$1.00 Per $1.00 Withheld']]]-Table1[[#This Row],[Total Apportionment ]]</f>
        <v>0</v>
      </c>
    </row>
    <row r="351" spans="1:14" x14ac:dyDescent="0.2">
      <c r="A351" s="2" t="s">
        <v>771</v>
      </c>
      <c r="B351" s="2" t="s">
        <v>801</v>
      </c>
      <c r="C351" s="19" t="s">
        <v>773</v>
      </c>
      <c r="D351" s="19" t="s">
        <v>1194</v>
      </c>
      <c r="E351" s="19" t="s">
        <v>25</v>
      </c>
      <c r="F351" s="19" t="s">
        <v>1194</v>
      </c>
      <c r="G351" s="2" t="s">
        <v>802</v>
      </c>
      <c r="H351" s="19" t="s">
        <v>850</v>
      </c>
      <c r="I351" s="10">
        <v>512356</v>
      </c>
      <c r="J351" s="10">
        <v>512356</v>
      </c>
      <c r="K351" s="10">
        <v>88749</v>
      </c>
      <c r="L351" s="10">
        <v>423607</v>
      </c>
      <c r="M351" s="10">
        <f>Table1[[#This Row],[Apportionment Amount Paid from  PCA 25660]]+Table1[[#This Row],[Apportionment Amount Paid from  PCA 25691]]</f>
        <v>512356</v>
      </c>
      <c r="N351" s="10">
        <f>Table1[[#This Row],[Total Amount of State Match Funding '[$1.00 Per $1.00 Withheld']]]-Table1[[#This Row],[Total Apportionment ]]</f>
        <v>0</v>
      </c>
    </row>
    <row r="352" spans="1:14" x14ac:dyDescent="0.2">
      <c r="A352" s="2" t="s">
        <v>803</v>
      </c>
      <c r="B352" s="2" t="s">
        <v>804</v>
      </c>
      <c r="C352" s="19" t="s">
        <v>805</v>
      </c>
      <c r="D352" s="19" t="s">
        <v>1195</v>
      </c>
      <c r="E352" s="19" t="s">
        <v>25</v>
      </c>
      <c r="F352" s="19" t="s">
        <v>1195</v>
      </c>
      <c r="G352" s="2" t="s">
        <v>806</v>
      </c>
      <c r="H352" s="19" t="s">
        <v>850</v>
      </c>
      <c r="I352" s="10">
        <v>21994</v>
      </c>
      <c r="J352" s="10">
        <v>21994</v>
      </c>
      <c r="K352" s="10">
        <v>3810</v>
      </c>
      <c r="L352" s="10">
        <v>18184</v>
      </c>
      <c r="M352" s="10">
        <f>Table1[[#This Row],[Apportionment Amount Paid from  PCA 25660]]+Table1[[#This Row],[Apportionment Amount Paid from  PCA 25691]]</f>
        <v>21994</v>
      </c>
      <c r="N352" s="10">
        <f>Table1[[#This Row],[Total Amount of State Match Funding '[$1.00 Per $1.00 Withheld']]]-Table1[[#This Row],[Total Apportionment ]]</f>
        <v>0</v>
      </c>
    </row>
    <row r="353" spans="1:14" x14ac:dyDescent="0.2">
      <c r="A353" s="2" t="s">
        <v>807</v>
      </c>
      <c r="B353" s="2" t="s">
        <v>808</v>
      </c>
      <c r="C353" s="19" t="s">
        <v>809</v>
      </c>
      <c r="D353" s="19" t="s">
        <v>1196</v>
      </c>
      <c r="E353" s="19" t="s">
        <v>25</v>
      </c>
      <c r="F353" s="19" t="s">
        <v>1196</v>
      </c>
      <c r="G353" s="2" t="s">
        <v>810</v>
      </c>
      <c r="H353" s="19" t="s">
        <v>850</v>
      </c>
      <c r="I353" s="10">
        <v>130089</v>
      </c>
      <c r="J353" s="10">
        <v>130089</v>
      </c>
      <c r="K353" s="10">
        <v>22534</v>
      </c>
      <c r="L353" s="10">
        <v>107555</v>
      </c>
      <c r="M353" s="10">
        <f>Table1[[#This Row],[Apportionment Amount Paid from  PCA 25660]]+Table1[[#This Row],[Apportionment Amount Paid from  PCA 25691]]</f>
        <v>130089</v>
      </c>
      <c r="N353" s="10">
        <f>Table1[[#This Row],[Total Amount of State Match Funding '[$1.00 Per $1.00 Withheld']]]-Table1[[#This Row],[Total Apportionment ]]</f>
        <v>0</v>
      </c>
    </row>
    <row r="354" spans="1:14" x14ac:dyDescent="0.2">
      <c r="A354" s="2" t="s">
        <v>807</v>
      </c>
      <c r="B354" s="2" t="s">
        <v>811</v>
      </c>
      <c r="C354" s="19" t="s">
        <v>809</v>
      </c>
      <c r="D354" s="19" t="s">
        <v>1197</v>
      </c>
      <c r="E354" s="19" t="s">
        <v>25</v>
      </c>
      <c r="F354" s="19" t="s">
        <v>1197</v>
      </c>
      <c r="G354" s="2" t="s">
        <v>812</v>
      </c>
      <c r="H354" s="19" t="s">
        <v>850</v>
      </c>
      <c r="I354" s="10">
        <v>409520</v>
      </c>
      <c r="J354" s="10">
        <v>409520</v>
      </c>
      <c r="K354" s="10">
        <v>70936</v>
      </c>
      <c r="L354" s="10">
        <v>338584</v>
      </c>
      <c r="M354" s="10">
        <f>Table1[[#This Row],[Apportionment Amount Paid from  PCA 25660]]+Table1[[#This Row],[Apportionment Amount Paid from  PCA 25691]]</f>
        <v>409520</v>
      </c>
      <c r="N354" s="10">
        <f>Table1[[#This Row],[Total Amount of State Match Funding '[$1.00 Per $1.00 Withheld']]]-Table1[[#This Row],[Total Apportionment ]]</f>
        <v>0</v>
      </c>
    </row>
    <row r="355" spans="1:14" x14ac:dyDescent="0.2">
      <c r="A355" s="2" t="s">
        <v>807</v>
      </c>
      <c r="B355" s="2" t="s">
        <v>813</v>
      </c>
      <c r="C355" s="19" t="s">
        <v>809</v>
      </c>
      <c r="D355" s="19" t="s">
        <v>1198</v>
      </c>
      <c r="E355" s="19" t="s">
        <v>25</v>
      </c>
      <c r="F355" s="19" t="s">
        <v>1198</v>
      </c>
      <c r="G355" s="2" t="s">
        <v>452</v>
      </c>
      <c r="H355" s="19" t="s">
        <v>850</v>
      </c>
      <c r="I355" s="10">
        <v>68333</v>
      </c>
      <c r="J355" s="10">
        <v>68333</v>
      </c>
      <c r="K355" s="10">
        <v>11836</v>
      </c>
      <c r="L355" s="10">
        <v>56497</v>
      </c>
      <c r="M355" s="10">
        <f>Table1[[#This Row],[Apportionment Amount Paid from  PCA 25660]]+Table1[[#This Row],[Apportionment Amount Paid from  PCA 25691]]</f>
        <v>68333</v>
      </c>
      <c r="N355" s="10">
        <f>Table1[[#This Row],[Total Amount of State Match Funding '[$1.00 Per $1.00 Withheld']]]-Table1[[#This Row],[Total Apportionment ]]</f>
        <v>0</v>
      </c>
    </row>
    <row r="356" spans="1:14" x14ac:dyDescent="0.2">
      <c r="A356" s="2" t="s">
        <v>807</v>
      </c>
      <c r="B356" s="2" t="s">
        <v>814</v>
      </c>
      <c r="C356" s="19" t="s">
        <v>809</v>
      </c>
      <c r="D356" s="19" t="s">
        <v>1199</v>
      </c>
      <c r="E356" s="19" t="s">
        <v>25</v>
      </c>
      <c r="F356" s="19" t="s">
        <v>1199</v>
      </c>
      <c r="G356" s="2" t="s">
        <v>815</v>
      </c>
      <c r="H356" s="19" t="s">
        <v>850</v>
      </c>
      <c r="I356" s="10">
        <v>48888</v>
      </c>
      <c r="J356" s="10">
        <v>48888</v>
      </c>
      <c r="K356" s="10">
        <v>8468</v>
      </c>
      <c r="L356" s="10">
        <v>40420</v>
      </c>
      <c r="M356" s="10">
        <f>Table1[[#This Row],[Apportionment Amount Paid from  PCA 25660]]+Table1[[#This Row],[Apportionment Amount Paid from  PCA 25691]]</f>
        <v>48888</v>
      </c>
      <c r="N356" s="10">
        <f>Table1[[#This Row],[Total Amount of State Match Funding '[$1.00 Per $1.00 Withheld']]]-Table1[[#This Row],[Total Apportionment ]]</f>
        <v>0</v>
      </c>
    </row>
    <row r="357" spans="1:14" x14ac:dyDescent="0.2">
      <c r="A357" s="2" t="s">
        <v>807</v>
      </c>
      <c r="B357" s="2" t="s">
        <v>816</v>
      </c>
      <c r="C357" s="19" t="s">
        <v>809</v>
      </c>
      <c r="D357" s="19" t="s">
        <v>1200</v>
      </c>
      <c r="E357" s="19" t="s">
        <v>25</v>
      </c>
      <c r="F357" s="19" t="s">
        <v>1200</v>
      </c>
      <c r="G357" s="2" t="s">
        <v>817</v>
      </c>
      <c r="H357" s="19" t="s">
        <v>850</v>
      </c>
      <c r="I357" s="10">
        <v>641815</v>
      </c>
      <c r="J357" s="10">
        <v>641815</v>
      </c>
      <c r="K357" s="10">
        <v>111173</v>
      </c>
      <c r="L357" s="10">
        <v>530642</v>
      </c>
      <c r="M357" s="10">
        <f>Table1[[#This Row],[Apportionment Amount Paid from  PCA 25660]]+Table1[[#This Row],[Apportionment Amount Paid from  PCA 25691]]</f>
        <v>641815</v>
      </c>
      <c r="N357" s="10">
        <f>Table1[[#This Row],[Total Amount of State Match Funding '[$1.00 Per $1.00 Withheld']]]-Table1[[#This Row],[Total Apportionment ]]</f>
        <v>0</v>
      </c>
    </row>
    <row r="358" spans="1:14" x14ac:dyDescent="0.2">
      <c r="A358" s="2" t="s">
        <v>807</v>
      </c>
      <c r="B358" s="2" t="s">
        <v>818</v>
      </c>
      <c r="C358" s="19" t="s">
        <v>809</v>
      </c>
      <c r="D358" s="19" t="s">
        <v>1201</v>
      </c>
      <c r="E358" s="19" t="s">
        <v>25</v>
      </c>
      <c r="F358" s="19" t="s">
        <v>1201</v>
      </c>
      <c r="G358" s="2" t="s">
        <v>819</v>
      </c>
      <c r="H358" s="19" t="s">
        <v>850</v>
      </c>
      <c r="I358" s="10">
        <v>106086</v>
      </c>
      <c r="J358" s="10">
        <v>106086</v>
      </c>
      <c r="K358" s="10">
        <v>18376</v>
      </c>
      <c r="L358" s="10">
        <v>87710</v>
      </c>
      <c r="M358" s="10">
        <f>Table1[[#This Row],[Apportionment Amount Paid from  PCA 25660]]+Table1[[#This Row],[Apportionment Amount Paid from  PCA 25691]]</f>
        <v>106086</v>
      </c>
      <c r="N358" s="10">
        <f>Table1[[#This Row],[Total Amount of State Match Funding '[$1.00 Per $1.00 Withheld']]]-Table1[[#This Row],[Total Apportionment ]]</f>
        <v>0</v>
      </c>
    </row>
    <row r="359" spans="1:14" x14ac:dyDescent="0.2">
      <c r="A359" s="2" t="s">
        <v>807</v>
      </c>
      <c r="B359" s="2" t="s">
        <v>820</v>
      </c>
      <c r="C359" s="19" t="s">
        <v>809</v>
      </c>
      <c r="D359" s="19" t="s">
        <v>1202</v>
      </c>
      <c r="E359" s="19" t="s">
        <v>25</v>
      </c>
      <c r="F359" s="19" t="s">
        <v>1202</v>
      </c>
      <c r="G359" s="2" t="s">
        <v>821</v>
      </c>
      <c r="H359" s="19" t="s">
        <v>850</v>
      </c>
      <c r="I359" s="10">
        <v>597195</v>
      </c>
      <c r="J359" s="10">
        <v>597195</v>
      </c>
      <c r="K359" s="10">
        <v>103444</v>
      </c>
      <c r="L359" s="10">
        <v>493751</v>
      </c>
      <c r="M359" s="10">
        <f>Table1[[#This Row],[Apportionment Amount Paid from  PCA 25660]]+Table1[[#This Row],[Apportionment Amount Paid from  PCA 25691]]</f>
        <v>597195</v>
      </c>
      <c r="N359" s="10">
        <f>Table1[[#This Row],[Total Amount of State Match Funding '[$1.00 Per $1.00 Withheld']]]-Table1[[#This Row],[Total Apportionment ]]</f>
        <v>0</v>
      </c>
    </row>
    <row r="360" spans="1:14" x14ac:dyDescent="0.2">
      <c r="A360" s="2" t="s">
        <v>807</v>
      </c>
      <c r="B360" s="2" t="s">
        <v>822</v>
      </c>
      <c r="C360" s="19" t="s">
        <v>809</v>
      </c>
      <c r="D360" s="19" t="s">
        <v>1203</v>
      </c>
      <c r="E360" s="19" t="s">
        <v>25</v>
      </c>
      <c r="F360" s="19" t="s">
        <v>1203</v>
      </c>
      <c r="G360" s="2" t="s">
        <v>823</v>
      </c>
      <c r="H360" s="19" t="s">
        <v>850</v>
      </c>
      <c r="I360" s="10">
        <v>799927</v>
      </c>
      <c r="J360" s="10">
        <v>799927</v>
      </c>
      <c r="K360" s="10">
        <v>138561</v>
      </c>
      <c r="L360" s="10">
        <v>661366</v>
      </c>
      <c r="M360" s="10">
        <f>Table1[[#This Row],[Apportionment Amount Paid from  PCA 25660]]+Table1[[#This Row],[Apportionment Amount Paid from  PCA 25691]]</f>
        <v>799927</v>
      </c>
      <c r="N360" s="10">
        <f>Table1[[#This Row],[Total Amount of State Match Funding '[$1.00 Per $1.00 Withheld']]]-Table1[[#This Row],[Total Apportionment ]]</f>
        <v>0</v>
      </c>
    </row>
    <row r="361" spans="1:14" x14ac:dyDescent="0.2">
      <c r="A361" s="2" t="s">
        <v>807</v>
      </c>
      <c r="B361" s="2" t="s">
        <v>824</v>
      </c>
      <c r="C361" s="19" t="s">
        <v>809</v>
      </c>
      <c r="D361" s="19" t="s">
        <v>1204</v>
      </c>
      <c r="E361" s="19" t="s">
        <v>25</v>
      </c>
      <c r="F361" s="19" t="s">
        <v>1204</v>
      </c>
      <c r="G361" s="2" t="s">
        <v>825</v>
      </c>
      <c r="H361" s="19" t="s">
        <v>850</v>
      </c>
      <c r="I361" s="10">
        <v>193643</v>
      </c>
      <c r="J361" s="10">
        <v>193643</v>
      </c>
      <c r="K361" s="10">
        <v>33542</v>
      </c>
      <c r="L361" s="10">
        <v>160101</v>
      </c>
      <c r="M361" s="10">
        <f>Table1[[#This Row],[Apportionment Amount Paid from  PCA 25660]]+Table1[[#This Row],[Apportionment Amount Paid from  PCA 25691]]</f>
        <v>193643</v>
      </c>
      <c r="N361" s="10">
        <f>Table1[[#This Row],[Total Amount of State Match Funding '[$1.00 Per $1.00 Withheld']]]-Table1[[#This Row],[Total Apportionment ]]</f>
        <v>0</v>
      </c>
    </row>
    <row r="362" spans="1:14" x14ac:dyDescent="0.2">
      <c r="A362" s="2" t="s">
        <v>826</v>
      </c>
      <c r="B362" s="2" t="s">
        <v>827</v>
      </c>
      <c r="C362" s="19" t="s">
        <v>828</v>
      </c>
      <c r="D362" s="19" t="s">
        <v>1205</v>
      </c>
      <c r="E362" s="19" t="s">
        <v>25</v>
      </c>
      <c r="F362" s="19" t="s">
        <v>1205</v>
      </c>
      <c r="G362" s="2" t="s">
        <v>829</v>
      </c>
      <c r="H362" s="19" t="s">
        <v>851</v>
      </c>
      <c r="I362" s="10">
        <v>18601</v>
      </c>
      <c r="J362" s="10">
        <v>18601</v>
      </c>
      <c r="K362" s="10">
        <v>3222</v>
      </c>
      <c r="L362" s="10">
        <v>15379</v>
      </c>
      <c r="M362" s="10">
        <f>Table1[[#This Row],[Apportionment Amount Paid from  PCA 25660]]+Table1[[#This Row],[Apportionment Amount Paid from  PCA 25691]]</f>
        <v>18601</v>
      </c>
      <c r="N362" s="10">
        <f>Table1[[#This Row],[Total Amount of State Match Funding '[$1.00 Per $1.00 Withheld']]]-Table1[[#This Row],[Total Apportionment ]]</f>
        <v>0</v>
      </c>
    </row>
    <row r="363" spans="1:14" x14ac:dyDescent="0.2">
      <c r="A363" s="2" t="s">
        <v>826</v>
      </c>
      <c r="B363" s="2" t="s">
        <v>830</v>
      </c>
      <c r="C363" s="19" t="s">
        <v>828</v>
      </c>
      <c r="D363" s="19" t="s">
        <v>1206</v>
      </c>
      <c r="E363" s="19" t="s">
        <v>25</v>
      </c>
      <c r="F363" s="19" t="s">
        <v>1206</v>
      </c>
      <c r="G363" s="2" t="s">
        <v>831</v>
      </c>
      <c r="H363" s="19" t="s">
        <v>850</v>
      </c>
      <c r="I363" s="10">
        <v>510599</v>
      </c>
      <c r="J363" s="10">
        <v>510599</v>
      </c>
      <c r="K363" s="10">
        <v>88444</v>
      </c>
      <c r="L363" s="10">
        <v>422155</v>
      </c>
      <c r="M363" s="10">
        <f>Table1[[#This Row],[Apportionment Amount Paid from  PCA 25660]]+Table1[[#This Row],[Apportionment Amount Paid from  PCA 25691]]</f>
        <v>510599</v>
      </c>
      <c r="N363" s="10">
        <f>Table1[[#This Row],[Total Amount of State Match Funding '[$1.00 Per $1.00 Withheld']]]-Table1[[#This Row],[Total Apportionment ]]</f>
        <v>0</v>
      </c>
    </row>
    <row r="364" spans="1:14" x14ac:dyDescent="0.2">
      <c r="A364" s="2" t="s">
        <v>826</v>
      </c>
      <c r="B364" s="2" t="s">
        <v>832</v>
      </c>
      <c r="C364" s="19" t="s">
        <v>828</v>
      </c>
      <c r="D364" s="19" t="s">
        <v>1207</v>
      </c>
      <c r="E364" s="19" t="s">
        <v>25</v>
      </c>
      <c r="F364" s="19" t="s">
        <v>1207</v>
      </c>
      <c r="G364" s="2" t="s">
        <v>833</v>
      </c>
      <c r="H364" s="19" t="s">
        <v>850</v>
      </c>
      <c r="I364" s="10">
        <v>67870</v>
      </c>
      <c r="J364" s="10">
        <v>67870</v>
      </c>
      <c r="K364" s="10">
        <v>11756</v>
      </c>
      <c r="L364" s="10">
        <v>56114</v>
      </c>
      <c r="M364" s="10">
        <f>Table1[[#This Row],[Apportionment Amount Paid from  PCA 25660]]+Table1[[#This Row],[Apportionment Amount Paid from  PCA 25691]]</f>
        <v>67870</v>
      </c>
      <c r="N364" s="10">
        <f>Table1[[#This Row],[Total Amount of State Match Funding '[$1.00 Per $1.00 Withheld']]]-Table1[[#This Row],[Total Apportionment ]]</f>
        <v>0</v>
      </c>
    </row>
    <row r="365" spans="1:14" x14ac:dyDescent="0.2">
      <c r="A365" s="2" t="s">
        <v>826</v>
      </c>
      <c r="B365" s="2" t="s">
        <v>834</v>
      </c>
      <c r="C365" s="19" t="s">
        <v>828</v>
      </c>
      <c r="D365" s="19" t="s">
        <v>1208</v>
      </c>
      <c r="E365" s="19" t="s">
        <v>25</v>
      </c>
      <c r="F365" s="19" t="s">
        <v>1208</v>
      </c>
      <c r="G365" s="2" t="s">
        <v>835</v>
      </c>
      <c r="H365" s="19" t="s">
        <v>850</v>
      </c>
      <c r="I365" s="10">
        <v>240380</v>
      </c>
      <c r="J365" s="10">
        <v>240380</v>
      </c>
      <c r="K365" s="10">
        <v>41638</v>
      </c>
      <c r="L365" s="10">
        <v>198742</v>
      </c>
      <c r="M365" s="10">
        <f>Table1[[#This Row],[Apportionment Amount Paid from  PCA 25660]]+Table1[[#This Row],[Apportionment Amount Paid from  PCA 25691]]</f>
        <v>240380</v>
      </c>
      <c r="N365" s="10">
        <f>Table1[[#This Row],[Total Amount of State Match Funding '[$1.00 Per $1.00 Withheld']]]-Table1[[#This Row],[Total Apportionment ]]</f>
        <v>0</v>
      </c>
    </row>
    <row r="366" spans="1:14" x14ac:dyDescent="0.2">
      <c r="A366" s="2" t="s">
        <v>826</v>
      </c>
      <c r="B366" s="2" t="s">
        <v>836</v>
      </c>
      <c r="C366" s="19" t="s">
        <v>828</v>
      </c>
      <c r="D366" s="19" t="s">
        <v>1209</v>
      </c>
      <c r="E366" s="19" t="s">
        <v>25</v>
      </c>
      <c r="F366" s="19" t="s">
        <v>1209</v>
      </c>
      <c r="G366" s="2" t="s">
        <v>837</v>
      </c>
      <c r="H366" s="19" t="s">
        <v>850</v>
      </c>
      <c r="I366" s="10">
        <v>116837</v>
      </c>
      <c r="J366" s="10">
        <v>116837</v>
      </c>
      <c r="K366" s="10">
        <v>20238</v>
      </c>
      <c r="L366" s="10">
        <v>96599</v>
      </c>
      <c r="M366" s="10">
        <f>Table1[[#This Row],[Apportionment Amount Paid from  PCA 25660]]+Table1[[#This Row],[Apportionment Amount Paid from  PCA 25691]]</f>
        <v>116837</v>
      </c>
      <c r="N366" s="10">
        <f>Table1[[#This Row],[Total Amount of State Match Funding '[$1.00 Per $1.00 Withheld']]]-Table1[[#This Row],[Total Apportionment ]]</f>
        <v>0</v>
      </c>
    </row>
    <row r="367" spans="1:14" x14ac:dyDescent="0.2">
      <c r="A367" s="2" t="s">
        <v>826</v>
      </c>
      <c r="B367" s="2" t="s">
        <v>838</v>
      </c>
      <c r="C367" s="19" t="s">
        <v>828</v>
      </c>
      <c r="D367" s="19" t="s">
        <v>1210</v>
      </c>
      <c r="E367" s="19" t="s">
        <v>25</v>
      </c>
      <c r="F367" s="19" t="s">
        <v>1210</v>
      </c>
      <c r="G367" s="2" t="s">
        <v>839</v>
      </c>
      <c r="H367" s="19" t="s">
        <v>850</v>
      </c>
      <c r="I367" s="10">
        <v>145714</v>
      </c>
      <c r="J367" s="10">
        <v>145714</v>
      </c>
      <c r="K367" s="10">
        <v>25240</v>
      </c>
      <c r="L367" s="10">
        <v>120474</v>
      </c>
      <c r="M367" s="10">
        <f>Table1[[#This Row],[Apportionment Amount Paid from  PCA 25660]]+Table1[[#This Row],[Apportionment Amount Paid from  PCA 25691]]</f>
        <v>145714</v>
      </c>
      <c r="N367" s="10">
        <f>Table1[[#This Row],[Total Amount of State Match Funding '[$1.00 Per $1.00 Withheld']]]-Table1[[#This Row],[Total Apportionment ]]</f>
        <v>0</v>
      </c>
    </row>
    <row r="368" spans="1:14" x14ac:dyDescent="0.2">
      <c r="A368" s="2" t="s">
        <v>840</v>
      </c>
      <c r="B368" s="2" t="s">
        <v>841</v>
      </c>
      <c r="C368" s="19" t="s">
        <v>842</v>
      </c>
      <c r="D368" s="19" t="s">
        <v>1211</v>
      </c>
      <c r="E368" s="19" t="s">
        <v>25</v>
      </c>
      <c r="F368" s="19" t="s">
        <v>1211</v>
      </c>
      <c r="G368" s="2" t="s">
        <v>843</v>
      </c>
      <c r="H368" s="19" t="s">
        <v>850</v>
      </c>
      <c r="I368" s="10">
        <v>126644</v>
      </c>
      <c r="J368" s="10">
        <v>126644</v>
      </c>
      <c r="K368" s="10">
        <v>21937</v>
      </c>
      <c r="L368" s="10">
        <v>104707</v>
      </c>
      <c r="M368" s="10">
        <f>Table1[[#This Row],[Apportionment Amount Paid from  PCA 25660]]+Table1[[#This Row],[Apportionment Amount Paid from  PCA 25691]]</f>
        <v>126644</v>
      </c>
      <c r="N368" s="10">
        <f>Table1[[#This Row],[Total Amount of State Match Funding '[$1.00 Per $1.00 Withheld']]]-Table1[[#This Row],[Total Apportionment ]]</f>
        <v>0</v>
      </c>
    </row>
    <row r="369" spans="1:14" x14ac:dyDescent="0.2">
      <c r="A369" s="2" t="s">
        <v>840</v>
      </c>
      <c r="B369" s="2" t="s">
        <v>844</v>
      </c>
      <c r="C369" s="19" t="s">
        <v>842</v>
      </c>
      <c r="D369" s="19" t="s">
        <v>1212</v>
      </c>
      <c r="E369" s="19" t="s">
        <v>25</v>
      </c>
      <c r="F369" s="19" t="s">
        <v>1212</v>
      </c>
      <c r="G369" s="2" t="s">
        <v>845</v>
      </c>
      <c r="H369" s="19" t="s">
        <v>850</v>
      </c>
      <c r="I369" s="10">
        <v>97639</v>
      </c>
      <c r="J369" s="10">
        <v>97639</v>
      </c>
      <c r="K369" s="10">
        <v>16913</v>
      </c>
      <c r="L369" s="10">
        <v>80726</v>
      </c>
      <c r="M369" s="10">
        <f>Table1[[#This Row],[Apportionment Amount Paid from  PCA 25660]]+Table1[[#This Row],[Apportionment Amount Paid from  PCA 25691]]</f>
        <v>97639</v>
      </c>
      <c r="N369" s="10">
        <f>Table1[[#This Row],[Total Amount of State Match Funding '[$1.00 Per $1.00 Withheld']]]-Table1[[#This Row],[Total Apportionment ]]</f>
        <v>0</v>
      </c>
    </row>
    <row r="370" spans="1:14" x14ac:dyDescent="0.2">
      <c r="A370" s="2" t="s">
        <v>840</v>
      </c>
      <c r="B370" s="2" t="s">
        <v>846</v>
      </c>
      <c r="C370" s="19" t="s">
        <v>842</v>
      </c>
      <c r="D370" s="19" t="s">
        <v>1213</v>
      </c>
      <c r="E370" s="19" t="s">
        <v>25</v>
      </c>
      <c r="F370" s="19" t="s">
        <v>1213</v>
      </c>
      <c r="G370" s="2" t="s">
        <v>847</v>
      </c>
      <c r="H370" s="19" t="s">
        <v>850</v>
      </c>
      <c r="I370" s="10">
        <v>155742</v>
      </c>
      <c r="J370" s="10">
        <v>155742</v>
      </c>
      <c r="K370" s="10">
        <v>26977</v>
      </c>
      <c r="L370" s="10">
        <v>128765</v>
      </c>
      <c r="M370" s="10">
        <f>Table1[[#This Row],[Apportionment Amount Paid from  PCA 25660]]+Table1[[#This Row],[Apportionment Amount Paid from  PCA 25691]]</f>
        <v>155742</v>
      </c>
      <c r="N370" s="10">
        <f>Table1[[#This Row],[Total Amount of State Match Funding '[$1.00 Per $1.00 Withheld']]]-Table1[[#This Row],[Total Apportionment ]]</f>
        <v>0</v>
      </c>
    </row>
    <row r="371" spans="1:14" x14ac:dyDescent="0.2">
      <c r="A371" s="20" t="s">
        <v>840</v>
      </c>
      <c r="B371" s="20" t="s">
        <v>848</v>
      </c>
      <c r="C371" s="21" t="s">
        <v>842</v>
      </c>
      <c r="D371" s="21" t="s">
        <v>1214</v>
      </c>
      <c r="E371" s="21" t="s">
        <v>25</v>
      </c>
      <c r="F371" s="21" t="s">
        <v>1214</v>
      </c>
      <c r="G371" s="20" t="s">
        <v>849</v>
      </c>
      <c r="H371" s="21" t="s">
        <v>850</v>
      </c>
      <c r="I371" s="22">
        <v>7203</v>
      </c>
      <c r="J371" s="22">
        <v>7203</v>
      </c>
      <c r="K371" s="22">
        <v>1248</v>
      </c>
      <c r="L371" s="22">
        <v>5955</v>
      </c>
      <c r="M371" s="22">
        <f>Table1[[#This Row],[Apportionment Amount Paid from  PCA 25660]]+Table1[[#This Row],[Apportionment Amount Paid from  PCA 25691]]</f>
        <v>7203</v>
      </c>
      <c r="N371" s="22">
        <f>Table1[[#This Row],[Total Amount of State Match Funding '[$1.00 Per $1.00 Withheld']]]-Table1[[#This Row],[Total Apportionment ]]</f>
        <v>0</v>
      </c>
    </row>
    <row r="372" spans="1:14" ht="15.75" x14ac:dyDescent="0.25">
      <c r="A372" s="23" t="s">
        <v>1215</v>
      </c>
      <c r="B372" s="23"/>
      <c r="C372" s="23"/>
      <c r="D372" s="23"/>
      <c r="E372" s="23"/>
      <c r="F372" s="23"/>
      <c r="G372" s="23"/>
      <c r="H372" s="24"/>
      <c r="I372" s="25">
        <f>SUBTOTAL(109,Table1[Final Amount Withheld from Participating Classified Employees During the 2023–24 
School Year])</f>
        <v>102259627</v>
      </c>
      <c r="J372" s="25">
        <f>SUBTOTAL(109,Table1[Total Amount of State Match Funding '[$1.00 Per $1.00 Withheld']])</f>
        <v>102259627</v>
      </c>
      <c r="K372" s="25">
        <f>SUBTOTAL(109,Table1[Apportionment Amount Paid from  PCA 25660])</f>
        <v>17713073</v>
      </c>
      <c r="L372" s="25">
        <f>SUBTOTAL(109,Table1[Apportionment Amount Paid from  PCA 25691])</f>
        <v>84546554</v>
      </c>
      <c r="M372" s="25">
        <f>SUBTOTAL(109,Table1[[Total Apportionment ]])</f>
        <v>102259627</v>
      </c>
      <c r="N372" s="25">
        <f>SUBTOTAL(109,Table1[Balance Remaining])</f>
        <v>0</v>
      </c>
    </row>
    <row r="373" spans="1:14" x14ac:dyDescent="0.2">
      <c r="A373" s="7" t="s">
        <v>9</v>
      </c>
    </row>
    <row r="374" spans="1:14" x14ac:dyDescent="0.2">
      <c r="A374" s="7" t="s">
        <v>10</v>
      </c>
    </row>
    <row r="375" spans="1:14" x14ac:dyDescent="0.2">
      <c r="A375" s="9" t="s">
        <v>17</v>
      </c>
    </row>
  </sheetData>
  <pageMargins left="0.7" right="0.7" top="0.75" bottom="0.75" header="0.3" footer="0.3"/>
  <pageSetup scale="72" fitToHeight="0" orientation="landscape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FY22_CSESAP_Alloc</vt:lpstr>
      <vt:lpstr>FY22_CSESAP_Alloc!Print_Area</vt:lpstr>
      <vt:lpstr>FY22_CSESAP_Alloc!Print_Titles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Ent-22: CSESAP (CA Dept of Education)</dc:title>
  <dc:subject>Allocation schedule for the Classified School Employee Summer Assistance Program for fiscal year 2022-23.</dc:subject>
  <dc:creator/>
  <cp:lastModifiedBy/>
  <dcterms:created xsi:type="dcterms:W3CDTF">2024-09-17T16:06:47Z</dcterms:created>
  <dcterms:modified xsi:type="dcterms:W3CDTF">2024-09-17T16:07:03Z</dcterms:modified>
</cp:coreProperties>
</file>