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slaven\AppData\Local\Adobe\Contribute 6.5\en_US\Sites\Site9\fg\fo\r2\documents\"/>
    </mc:Choice>
  </mc:AlternateContent>
  <xr:revisionPtr revIDLastSave="0" documentId="13_ncr:1_{B65FBB2A-2619-4989-A2F7-9DF85FB72A4B}" xr6:coauthVersionLast="47" xr6:coauthVersionMax="47" xr10:uidLastSave="{00000000-0000-0000-0000-000000000000}"/>
  <bookViews>
    <workbookView xWindow="-108" yWindow="-108" windowWidth="30936" windowHeight="16896" tabRatio="914" xr2:uid="{00000000-000D-0000-FFFF-FFFF00000000}"/>
  </bookViews>
  <sheets>
    <sheet name="Worksheet A1" sheetId="2" r:id="rId1"/>
    <sheet name="Worksheet A2" sheetId="20" r:id="rId2"/>
    <sheet name="Worksheet A3" sheetId="21" r:id="rId3"/>
    <sheet name="Worksheet A4" sheetId="22" r:id="rId4"/>
    <sheet name="Worksheet A5" sheetId="19" r:id="rId5"/>
    <sheet name="Worksheet A6" sheetId="13" r:id="rId6"/>
    <sheet name="Worksheet A7" sheetId="17" r:id="rId7"/>
    <sheet name="Worksheet A8" sheetId="23" r:id="rId8"/>
    <sheet name="Worksheet A9" sheetId="24" r:id="rId9"/>
    <sheet name="Worksheet A10" sheetId="18" r:id="rId10"/>
    <sheet name="Service County Rates" sheetId="16" r:id="rId11"/>
  </sheets>
  <definedNames>
    <definedName name="_xlnm._FilterDatabase" localSheetId="10">'Service County Rates'!$A$2:$F$67</definedName>
    <definedName name="County">'Service County Rates'!$A:$A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3" l="1"/>
  <c r="B14" i="20" l="1"/>
  <c r="C28" i="21" s="1"/>
  <c r="C26" i="19" s="1"/>
  <c r="B13" i="20"/>
  <c r="C19" i="21" s="1"/>
  <c r="C17" i="19" s="1"/>
  <c r="B12" i="20"/>
  <c r="C16" i="21" s="1"/>
  <c r="C14" i="19" s="1"/>
  <c r="B11" i="20"/>
  <c r="D15" i="22" s="1"/>
  <c r="B29" i="21" l="1"/>
  <c r="D27" i="21"/>
  <c r="D26" i="21"/>
  <c r="D24" i="21"/>
  <c r="D23" i="21"/>
  <c r="D21" i="21"/>
  <c r="D20" i="21"/>
  <c r="D18" i="21"/>
  <c r="D17" i="21"/>
  <c r="D15" i="21"/>
  <c r="D14" i="21"/>
  <c r="D28" i="21"/>
  <c r="D19" i="21"/>
  <c r="C25" i="21" l="1"/>
  <c r="D16" i="21"/>
  <c r="D29" i="21" s="1"/>
  <c r="A15" i="22" s="1"/>
  <c r="C22" i="21"/>
  <c r="D22" i="21" l="1"/>
  <c r="C20" i="19"/>
  <c r="D25" i="21"/>
  <c r="C23" i="19"/>
  <c r="C15" i="22"/>
  <c r="B11" i="23" s="1"/>
  <c r="D12" i="19"/>
  <c r="D13" i="19"/>
  <c r="D15" i="19"/>
  <c r="D16" i="19"/>
  <c r="D17" i="19"/>
  <c r="D18" i="19"/>
  <c r="D19" i="19"/>
  <c r="D21" i="19"/>
  <c r="D22" i="19"/>
  <c r="D24" i="19"/>
  <c r="D25" i="19"/>
  <c r="D26" i="19"/>
  <c r="B27" i="19"/>
  <c r="E15" i="22" l="1"/>
  <c r="B19" i="18"/>
  <c r="B21" i="17"/>
  <c r="B27" i="17" s="1"/>
  <c r="B17" i="23" s="1"/>
  <c r="B19" i="23" s="1"/>
  <c r="D14" i="19" l="1"/>
  <c r="D23" i="19"/>
  <c r="D20" i="19"/>
  <c r="D27" i="19" l="1"/>
  <c r="B12" i="23" s="1"/>
  <c r="B14" i="23" l="1"/>
  <c r="B15" i="23" s="1"/>
  <c r="B16" i="23" s="1"/>
  <c r="B20" i="23" s="1"/>
  <c r="C43" i="13"/>
  <c r="B12" i="24" s="1"/>
  <c r="B15" i="24" l="1"/>
  <c r="B13" i="24"/>
  <c r="B14" i="24"/>
  <c r="B16" i="24" s="1"/>
  <c r="B4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Ellyssa Rodriguez</author>
  </authors>
  <commentList>
    <comment ref="A11" authorId="0" shapeId="0" xr:uid="{3771AACC-7C5D-4223-928E-641ACD9D1580}">
      <text>
        <r>
          <rPr>
            <sz val="11"/>
            <color theme="1"/>
            <rFont val="Calibri"/>
            <family val="2"/>
            <scheme val="minor"/>
          </rPr>
          <t>Salaries paid to employees with a child development permit, teaching credential, or other appropriate certificate.</t>
        </r>
      </text>
    </comment>
    <comment ref="A16" authorId="0" shapeId="0" xr:uid="{DA789DA8-667C-42F4-92F1-D2F1EC03371D}">
      <text>
        <r>
          <rPr>
            <sz val="11"/>
            <color theme="1"/>
            <rFont val="Calibri"/>
            <family val="2"/>
            <scheme val="minor"/>
          </rPr>
          <t>These could include janitorial, consultant, auditor, maintenance contracts, etc.</t>
        </r>
      </text>
    </comment>
    <comment ref="A21" authorId="0" shapeId="0" xr:uid="{C975AD16-BE2A-4F97-B0B3-24EAC530A0E9}">
      <text>
        <r>
          <rPr>
            <sz val="11"/>
            <color theme="1"/>
            <rFont val="Calibri"/>
            <family val="2"/>
            <scheme val="minor"/>
          </rPr>
          <t xml:space="preserve">These could include telephone, insurance, utilities, legal expenses, etc.
</t>
        </r>
      </text>
    </comment>
    <comment ref="A25" authorId="0" shapeId="0" xr:uid="{6F70C939-B9D3-451A-90F0-7C2A37D3BB60}">
      <text>
        <r>
          <rPr>
            <sz val="11"/>
            <color theme="1"/>
            <rFont val="Calibri"/>
            <family val="2"/>
            <scheme val="minor"/>
          </rPr>
          <t>These can only be charged for an item that would normally fall under categories 1000-5000 but is not listed in these line items because it cannot be separately identified. Indirect costs may not exceed 10% of the total of the first five categories (School Districts and County Offices of Education shall use the CDE approved rate if less than 10.</t>
        </r>
      </text>
    </comment>
    <comment ref="A28" authorId="0" shapeId="0" xr:uid="{42AE2254-2E99-49CD-A414-7A0C813F6372}">
      <text>
        <r>
          <rPr>
            <sz val="11"/>
            <color theme="1"/>
            <rFont val="Calibri"/>
            <family val="2"/>
            <scheme val="minor"/>
          </rPr>
          <t xml:space="preserve">Includes indirect costs. Total administrative costs including "Indirect Costs", are limited to 15% of the total contract.
</t>
        </r>
      </text>
    </comment>
  </commentList>
</comments>
</file>

<file path=xl/sharedStrings.xml><?xml version="1.0" encoding="utf-8"?>
<sst xmlns="http://schemas.openxmlformats.org/spreadsheetml/2006/main" count="454" uniqueCount="258">
  <si>
    <t>Service County</t>
  </si>
  <si>
    <t>Contract Rate for Full-Day Service</t>
  </si>
  <si>
    <t>Part-Day Adjustment Factor</t>
  </si>
  <si>
    <t>Exceptional Needs Part-Day Adjustment Factor</t>
  </si>
  <si>
    <t>Severely Disabled Part-Day Adjustment Factor</t>
  </si>
  <si>
    <t>Contract Rate for Part-Day Service</t>
  </si>
  <si>
    <t>Alameda</t>
  </si>
  <si>
    <t>Alameda Pilot</t>
  </si>
  <si>
    <t>Alpine</t>
  </si>
  <si>
    <t>Amador</t>
  </si>
  <si>
    <t>Butte</t>
  </si>
  <si>
    <t>Calaveras</t>
  </si>
  <si>
    <t>Colusa</t>
  </si>
  <si>
    <t>Contra Costa</t>
  </si>
  <si>
    <t>Contra Costa Pilot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</si>
  <si>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</si>
  <si>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</si>
  <si>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</si>
  <si>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</si>
  <si>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</si>
  <si>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</si>
  <si>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</si>
  <si>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</si>
  <si>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</si>
  <si>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</si>
  <si>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</si>
  <si>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</si>
  <si>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</si>
  <si>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</si>
  <si>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</si>
  <si>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</si>
  <si>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</si>
  <si>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</si>
  <si>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</si>
  <si>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</si>
  <si>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</si>
  <si>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</si>
  <si>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</si>
  <si>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</si>
  <si>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</si>
  <si>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</si>
  <si>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</si>
  <si>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</si>
  <si>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</si>
  <si>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</si>
  <si>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Diego Pilot</t>
  </si>
  <si>
    <t>San Francisco</t>
  </si>
  <si>
    <t>San Francisco Pilot</t>
  </si>
  <si>
    <t>San Joaquin</t>
  </si>
  <si>
    <t>San Luis Obispo</t>
  </si>
  <si>
    <t>San Mateo</t>
  </si>
  <si>
    <t>San Mateo Pilot</t>
  </si>
  <si>
    <t>Santa Barbara</t>
  </si>
  <si>
    <t>Santa Clara</t>
  </si>
  <si>
    <t>Santa Clara Pilot</t>
  </si>
  <si>
    <t>Santa Cruz</t>
  </si>
  <si>
    <t>Shasta</t>
  </si>
  <si>
    <t>Sierra</t>
  </si>
  <si>
    <t>Siskiyou</t>
  </si>
  <si>
    <t>Solano</t>
  </si>
  <si>
    <t>Sonoma</t>
  </si>
  <si>
    <t>Sonoma Pilot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</si>
  <si>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</si>
  <si>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</si>
  <si>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</si>
  <si>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</si>
  <si>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</si>
  <si>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</si>
  <si>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</si>
  <si>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</si>
  <si>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</si>
  <si>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Department of Education - Early Education Division</t>
  </si>
  <si>
    <t>Worksheet A1 - Certified Enrollment Information and Funds Requested</t>
  </si>
  <si>
    <t>Site Specific Adjusted Child Days of Enrollment</t>
  </si>
  <si>
    <t>General Instructions:</t>
  </si>
  <si>
    <t xml:space="preserve">Applicants must complete and submit this worksheet for each proposed site. </t>
  </si>
  <si>
    <t xml:space="preserve">Duplicate this page if more than one site is proposed. </t>
  </si>
  <si>
    <t xml:space="preserve">Duplicate tab by right-clicking tab, select "Move or Copy", then select "Create a Copy," and select "OK." </t>
  </si>
  <si>
    <t xml:space="preserve">Section I Instructions: </t>
  </si>
  <si>
    <t>Applicants must choose a service county to populate the correct Contract Rate for Full-Day Service and Part-Day Service Adjustment Factor into the forms.</t>
  </si>
  <si>
    <t>Applicants will manually type in the remaining site information.</t>
  </si>
  <si>
    <t>Section II Instructions:</t>
  </si>
  <si>
    <t xml:space="preserve">Manually enter the number of certified children you expect to enroll per day in each category. </t>
  </si>
  <si>
    <t>Once completed, the Total Adjusted Child Days of Enrollment per day will be calculated.</t>
  </si>
  <si>
    <t>Section III Instructions:</t>
  </si>
  <si>
    <t>Total Adjusted Certified Child Days of Enrollment per day and Service County Rate will auto-populate from Sections I and II.</t>
  </si>
  <si>
    <t>Applicant will manually type in the Days of Operation from the Program Calendar.</t>
  </si>
  <si>
    <t>Once completed, the Funds Requested for this site will be calculated.</t>
  </si>
  <si>
    <t>Information Requested</t>
  </si>
  <si>
    <t>Information To Complete</t>
  </si>
  <si>
    <t>Service County:</t>
  </si>
  <si>
    <t>Site Name:</t>
  </si>
  <si>
    <t>Site Address/City/Zip:</t>
  </si>
  <si>
    <t>Number of Classrooms:</t>
  </si>
  <si>
    <t>License Number:</t>
  </si>
  <si>
    <t>License Type:</t>
  </si>
  <si>
    <t>License Capacity:</t>
  </si>
  <si>
    <t>Service County Rate Information:</t>
  </si>
  <si>
    <t>Child Enrollment Categories</t>
  </si>
  <si>
    <t>Total Certified Children 
per day</t>
  </si>
  <si>
    <t>Adjustment Factor</t>
  </si>
  <si>
    <t>Total Adjusted Child Days of Enrollment per day</t>
  </si>
  <si>
    <t>Three and Four Year Olds:
Full-time-plus (10.5 hours and over)</t>
  </si>
  <si>
    <t>Three and Four Year Olds:
Full-time (6.5 hours to under 10.5 hours)</t>
  </si>
  <si>
    <t>Three and Four Year Olds:
One-half-time (under 4 hours)</t>
  </si>
  <si>
    <t>Exceptional Needs:
Full-time-plus (10.5 hours and over)</t>
  </si>
  <si>
    <t>Exceptional Needs:
Full-time (6.5 hours to under 10.5 hours)</t>
  </si>
  <si>
    <t>Exceptional Needs:
One-half-time (under 4 hours)</t>
  </si>
  <si>
    <t>Limited and Non-English Proficient:
Full-time-plus (10.5 hours and over)</t>
  </si>
  <si>
    <t>Limited and Non-English Proficient:
Full-time (6.5 hours to under 10.5 hours)</t>
  </si>
  <si>
    <t>Limited and Non-English Proficient:
One-half-time (under 4 hours)</t>
  </si>
  <si>
    <t>CPS or At Risk of Abuse or Neglect:
Full-time-plus (10.5 hours and over)</t>
  </si>
  <si>
    <t>CPS or At Risk of Abuse or Neglect:
Full-time (6.5 hours to under 10.5 hours)</t>
  </si>
  <si>
    <t>CPS or At Risk of Abuse or Neglect:
One-half-time (under 4 hours)</t>
  </si>
  <si>
    <t>Severely Disabled:
Full-time-plus (10.5 hours and over)</t>
  </si>
  <si>
    <t>Severely Disabled:
Full-time (6.5 hours to under 10.5 hours)</t>
  </si>
  <si>
    <t>Severely Disabled:
One-half-time (under 4 hours)</t>
  </si>
  <si>
    <t>Total:</t>
  </si>
  <si>
    <t>N/A</t>
  </si>
  <si>
    <t xml:space="preserve">Total Adjusted Child Days of Enrollment per day
</t>
  </si>
  <si>
    <t xml:space="preserve">Total Days of Operation 
From Program Calendar
</t>
  </si>
  <si>
    <t xml:space="preserve">Total Annual Adjusted Child Days of Enrollment
</t>
  </si>
  <si>
    <t xml:space="preserve">Funds Requested Per Site
</t>
  </si>
  <si>
    <t>Total Adjusted Non-Certified Child Days of Enrollment for All Sites</t>
  </si>
  <si>
    <t>Instructions</t>
  </si>
  <si>
    <r>
      <t xml:space="preserve">Complete this worksheet </t>
    </r>
    <r>
      <rPr>
        <b/>
        <sz val="12"/>
        <color theme="1"/>
        <rFont val="Arial"/>
        <family val="2"/>
      </rPr>
      <t>only</t>
    </r>
    <r>
      <rPr>
        <sz val="12"/>
        <color theme="1"/>
        <rFont val="Arial"/>
        <family val="2"/>
      </rPr>
      <t xml:space="preserve"> if you will be serving non-certified children in your program. </t>
    </r>
  </si>
  <si>
    <t>This worksheet is a total for all Full-Day/Full-Year non-certified sites. Site specific information is not necessary.</t>
  </si>
  <si>
    <t>Manually enter the Total number of non-certified children you expect to enroll per day in each category for all sites.</t>
  </si>
  <si>
    <t>The worksheet will multiply the total of each category by the adjustment factor shown.</t>
  </si>
  <si>
    <t>This will determine the Total Adjusted Non-certified Child Days of Enrollment per day.</t>
  </si>
  <si>
    <t xml:space="preserve">Children must meet CSPP age eligibility requirements. Reference the RFA Instructions for more information. </t>
  </si>
  <si>
    <t>Site Specific Child Enrollment Categories</t>
  </si>
  <si>
    <t>Total 
Non-Certified Children per day</t>
  </si>
  <si>
    <t>Total Adjusted Non-Certified Child Days of Enrollment per day</t>
  </si>
  <si>
    <t xml:space="preserve">Site Name, Total Certified Children per day per site, and Total Funds Requested Per Site. </t>
  </si>
  <si>
    <t xml:space="preserve">The Grand Totals will calculate and auto-populate. </t>
  </si>
  <si>
    <t>Site Information</t>
  </si>
  <si>
    <t>Site Name (From A1, Section 1)</t>
  </si>
  <si>
    <t>Grand Totals</t>
  </si>
  <si>
    <t>Proposed Budget Plan</t>
  </si>
  <si>
    <t>Applicants must fill out the budget information requested in Sections I-III for all funding requested.</t>
  </si>
  <si>
    <t>The budget information will be reviewed to determine the fiscal soundness of your program.</t>
  </si>
  <si>
    <t>Section I Instructions:</t>
  </si>
  <si>
    <t>Prepare an annual budget showing ALL costs necessary to operate the full-day program for a year of at least 246 days.</t>
  </si>
  <si>
    <t xml:space="preserve">If serving both certified and non-certified children, be sure to include ALL costs for the non-certified children in these calculations. </t>
  </si>
  <si>
    <t>Most of the information in the Section II and III tables will auto-populate based on information provided previously in this application.</t>
  </si>
  <si>
    <t xml:space="preserve">This is the portion of the budget that applies only to certified children. </t>
  </si>
  <si>
    <t>This section will determine the amount of State contract funds being requested.</t>
  </si>
  <si>
    <t>It will also determine whether the applicant will need to secure other sources of income to supplement the program.</t>
  </si>
  <si>
    <t xml:space="preserve">This section will calculate the maximum amount the contract would earn based on enrollment. </t>
  </si>
  <si>
    <t>Section I: Related Reimbursable Expenses</t>
  </si>
  <si>
    <t>Information to Complete</t>
  </si>
  <si>
    <t>1) Certificated Salaries (1000)</t>
  </si>
  <si>
    <t>2) Classified Salaries (2000)</t>
  </si>
  <si>
    <t>3) Employee Benefits (3000)</t>
  </si>
  <si>
    <t>4) Books and Supplies (4000)</t>
  </si>
  <si>
    <t>5a) Rent/Lease</t>
  </si>
  <si>
    <t>5b) Service Contracts</t>
  </si>
  <si>
    <t>5c) Nutrition</t>
  </si>
  <si>
    <t>5d) Travel</t>
  </si>
  <si>
    <t>5e) Other 1</t>
  </si>
  <si>
    <t>5f) Other 2</t>
  </si>
  <si>
    <t xml:space="preserve">5 Total) Services and Other Operating Expenses (5000)  </t>
  </si>
  <si>
    <t>6) New Equipment (6400) Annual, other than Start-Up</t>
  </si>
  <si>
    <t>7) Equipment Replacement (6500) Annual, Other than Start-Up</t>
  </si>
  <si>
    <t>8) Depreciation or Use Allowance</t>
  </si>
  <si>
    <t>9) Indirect Cost</t>
  </si>
  <si>
    <t>10) Other</t>
  </si>
  <si>
    <t>11) Budget Total (Auto-calculates based on above)</t>
  </si>
  <si>
    <t xml:space="preserve">12) Total Administrative Costs  </t>
  </si>
  <si>
    <t>Section II: Calculation Data for Certified Children</t>
  </si>
  <si>
    <t>Enrollment and Fiscal Summary</t>
  </si>
  <si>
    <t>Total Annual Adjusted Certified Child Days of Enrollment</t>
  </si>
  <si>
    <t>Total Adjusted Non-Certified Child Days of Enrollment</t>
  </si>
  <si>
    <t>Proposed Days of Operation</t>
  </si>
  <si>
    <t>Total Annual Adjusted Non-Certified Days of Enrollment</t>
  </si>
  <si>
    <t>Total Enrollment</t>
  </si>
  <si>
    <t>Percentage of Total Certified Enrollment</t>
  </si>
  <si>
    <t xml:space="preserve">Budget Total </t>
  </si>
  <si>
    <t>Nutrition costs paid for by federal/state nutrition programs</t>
  </si>
  <si>
    <t>Budget Subtotal</t>
  </si>
  <si>
    <t>Certified Budget Portion</t>
  </si>
  <si>
    <t>Section III: Funding Calculations</t>
  </si>
  <si>
    <t>Funding Calculations</t>
  </si>
  <si>
    <t>Total Funding Requested</t>
  </si>
  <si>
    <t>Requested Contract Maximum Reimbursable Amount</t>
  </si>
  <si>
    <t>Budget Total</t>
  </si>
  <si>
    <t>Other Income Needed*</t>
  </si>
  <si>
    <t>Worksheet A5 - Full-Day/Full-Year Projected Annual Program Budget</t>
  </si>
  <si>
    <t>Instructions:</t>
  </si>
  <si>
    <t>You will indicate the source(s) of the additional outside income that is required for the program to operate.</t>
  </si>
  <si>
    <t xml:space="preserve">These are funds in addition to those being requested by this application. </t>
  </si>
  <si>
    <t xml:space="preserve">Please be sure to indicate all of the sources for this additional income and specify where necessary. </t>
  </si>
  <si>
    <t xml:space="preserve">Then use the space provided below the table to clarify the proposed budget. </t>
  </si>
  <si>
    <t xml:space="preserve">Include in your explanation the source of donations, grants, fund-raising, and other income sources. </t>
  </si>
  <si>
    <t xml:space="preserve">This section of the application is limited to this single page. </t>
  </si>
  <si>
    <t>Do not exceed this restriction by adding additional pages or documents.</t>
  </si>
  <si>
    <t>Other Income Needed:</t>
  </si>
  <si>
    <t>Nutrition Program (outside of State/Federal reimbursement):</t>
  </si>
  <si>
    <t>Parent Fees (non-certified children):</t>
  </si>
  <si>
    <t>Donations and Grants:</t>
  </si>
  <si>
    <t xml:space="preserve">Fund-raising: </t>
  </si>
  <si>
    <t>Other 1 (specify):</t>
  </si>
  <si>
    <t>Other 2 (specify):</t>
  </si>
  <si>
    <t>TOTAL Other Income:</t>
  </si>
  <si>
    <t>Budget Notes:</t>
  </si>
  <si>
    <t>0</t>
  </si>
  <si>
    <t>[enter site name here]</t>
  </si>
  <si>
    <t>[enter total certified children here]</t>
  </si>
  <si>
    <t>[enter total funds per site here]</t>
  </si>
  <si>
    <t>[enter certificated saleries expenses]</t>
  </si>
  <si>
    <t>[enter classified saleries expenses]</t>
  </si>
  <si>
    <t>[enter employee benefits expenses]</t>
  </si>
  <si>
    <t>[enter books and supplies expenses]</t>
  </si>
  <si>
    <t>[enter rent/lease expenses]</t>
  </si>
  <si>
    <t>[enter service contracts expenses]</t>
  </si>
  <si>
    <t>[enter nutrition expenses]</t>
  </si>
  <si>
    <t>[enter travel expenses]</t>
  </si>
  <si>
    <t>[enter other expenses]</t>
  </si>
  <si>
    <t>[enter additional other expenses]</t>
  </si>
  <si>
    <t>[enter new equipment annual,other than start-up expenses]</t>
  </si>
  <si>
    <t>[enter depriciation or use allowance]</t>
  </si>
  <si>
    <t>[enter equipment replacement annual, other than start-up expenses]</t>
  </si>
  <si>
    <t>[enter indirect costs]</t>
  </si>
  <si>
    <t>[enter other reimbursable expenses]</t>
  </si>
  <si>
    <t>[enter applicable budget notes]</t>
  </si>
  <si>
    <t>[enter income needed outside state/federal reimbursment for nutrition program]</t>
  </si>
  <si>
    <t>[enter parent fees from non-certified children needed]</t>
  </si>
  <si>
    <t>[enter donations and grants needed]</t>
  </si>
  <si>
    <t>[enter fund-raising needed]</t>
  </si>
  <si>
    <t>[enter other income needed]</t>
  </si>
  <si>
    <t>[enter additional other income needed]</t>
  </si>
  <si>
    <t>[enter site address,city, zip here]</t>
  </si>
  <si>
    <t>[enter number of classrooms here]</t>
  </si>
  <si>
    <t>[enter license number here]</t>
  </si>
  <si>
    <t>[enter license type here]</t>
  </si>
  <si>
    <t>[enter license capacity here]</t>
  </si>
  <si>
    <t>Section I: Site Information</t>
  </si>
  <si>
    <t>Section II: Site Specific Child Enrollment Categories</t>
  </si>
  <si>
    <t>Section III: Site Specific Funds Requested Calculation</t>
  </si>
  <si>
    <t>California State Preschool Program (CSPP) Rates by Service County</t>
  </si>
  <si>
    <t>California State Preschool Program (CSPP) Request for Application (RFA) Full-day Fiscal Forms</t>
  </si>
  <si>
    <t>If required by Worksheet A9, complete the information in the table below.</t>
  </si>
  <si>
    <t>Worksheet A9 - Full-Day/Full-Year Projected Annual Program Budget</t>
  </si>
  <si>
    <t>*If there is an amount determined for Other Income Needed, complete Worksheet A10.</t>
  </si>
  <si>
    <t>Worksheet A8 - Full-Day/Full-Year Projected Annual Program Budget</t>
  </si>
  <si>
    <t>Worksheet A7 - Full-Day/Full-Year Projected Annual Program Budget</t>
  </si>
  <si>
    <t>Worksheet A6- Summary of All Sites</t>
  </si>
  <si>
    <r>
      <t xml:space="preserve">For each site from Worksheet </t>
    </r>
    <r>
      <rPr>
        <sz val="12"/>
        <rFont val="Arial"/>
        <family val="2"/>
      </rPr>
      <t>A1, A3</t>
    </r>
    <r>
      <rPr>
        <sz val="12"/>
        <color theme="1"/>
        <rFont val="Arial"/>
        <family val="2"/>
      </rPr>
      <t xml:space="preserve">, A4 manually enter: </t>
    </r>
  </si>
  <si>
    <t>Total Certified Children per day per site (From A3, Section 2, Total on Column B)</t>
  </si>
  <si>
    <t>Total Funds Requested Per Site (From A4, Section 3, Column E)</t>
  </si>
  <si>
    <t>Worksheet A-5 Full-Day/Full-Year Non-Certified Enrollment Information</t>
  </si>
  <si>
    <t>Worksheet A4 - Certified Enrollment Information and Funds Requested</t>
  </si>
  <si>
    <t>Worksheet A3 - Certified Enrollment Information and Funds Requested</t>
  </si>
  <si>
    <t>Worksheet A2 - Certified Enrollment Information and Funds Requested</t>
  </si>
  <si>
    <t>Adjustment Factors</t>
  </si>
  <si>
    <t>Service Calculations</t>
  </si>
  <si>
    <t>[enter total administrative costs]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</si>
</sst>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0"/>
    <numFmt numFmtId="165" formatCode="_(&quot;$&quot;* #,##0_);_(&quot;$&quot;* \(#,##0\);_(&quot;$&quot;* &quot;-&quot;??_);_(@_)"/>
    <numFmt numFmtId="166" formatCode="&quot;$&quot;#,##0"/>
    <numFmt numFmtId="167" formatCode="#,##0.0000"/>
    <numFmt numFmtId="168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7" fillId="0" borderId="0" applyNumberFormat="0" applyFill="0" applyAlignment="0" applyProtection="0"/>
    <xf numFmtId="0" fontId="3" fillId="0" borderId="0" applyNumberFormat="0" applyFill="0" applyAlignment="0" applyProtection="0"/>
    <xf numFmtId="0" fontId="8" fillId="0" borderId="0" applyNumberFormat="0" applyFill="0" applyAlignment="0" applyProtection="0"/>
    <xf numFmtId="44" fontId="5" fillId="0" borderId="0" applyFont="0" applyFill="0" applyBorder="0" applyAlignment="0" applyProtection="0"/>
    <xf numFmtId="0" fontId="3" fillId="0" borderId="12" applyNumberFormat="0" applyFill="0" applyBorder="0" applyAlignment="0" applyProtection="0"/>
    <xf numFmtId="0" fontId="7" fillId="0" borderId="13" applyNumberFormat="0" applyFill="0" applyAlignment="0" applyProtection="0"/>
    <xf numFmtId="0" fontId="6" fillId="0" borderId="11" applyNumberFormat="0" applyFill="0" applyAlignment="0" applyProtection="0"/>
    <xf numFmtId="0" fontId="2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38">
    <xf numFmtId="0" fontId="0" fillId="0" borderId="0" xfId="0"/>
    <xf numFmtId="0" fontId="10" fillId="0" borderId="0" xfId="0" applyFont="1"/>
    <xf numFmtId="168" fontId="10" fillId="0" borderId="0" xfId="0" applyNumberFormat="1" applyFont="1"/>
    <xf numFmtId="0" fontId="11" fillId="0" borderId="0" xfId="0" applyFont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1" applyProtection="1"/>
    <xf numFmtId="0" fontId="2" fillId="0" borderId="0" xfId="0" applyFont="1"/>
    <xf numFmtId="0" fontId="3" fillId="0" borderId="0" xfId="2" applyProtection="1"/>
    <xf numFmtId="0" fontId="8" fillId="0" borderId="0" xfId="3" applyProtection="1"/>
    <xf numFmtId="0" fontId="2" fillId="2" borderId="4" xfId="0" applyFont="1" applyFill="1" applyBorder="1"/>
    <xf numFmtId="0" fontId="2" fillId="2" borderId="6" xfId="0" applyFont="1" applyFill="1" applyBorder="1"/>
    <xf numFmtId="0" fontId="2" fillId="0" borderId="15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167" fontId="6" fillId="2" borderId="14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9" fillId="0" borderId="0" xfId="9" applyFont="1" applyProtection="1"/>
    <xf numFmtId="0" fontId="4" fillId="0" borderId="0" xfId="9" applyProtection="1"/>
    <xf numFmtId="0" fontId="2" fillId="0" borderId="0" xfId="0" applyFont="1" applyAlignment="1">
      <alignment horizontal="left"/>
    </xf>
    <xf numFmtId="164" fontId="9" fillId="2" borderId="18" xfId="0" applyNumberFormat="1" applyFont="1" applyFill="1" applyBorder="1" applyAlignment="1">
      <alignment horizontal="center"/>
    </xf>
    <xf numFmtId="0" fontId="3" fillId="0" borderId="0" xfId="5" applyBorder="1" applyProtection="1"/>
    <xf numFmtId="0" fontId="6" fillId="2" borderId="1" xfId="7" applyFill="1" applyBorder="1" applyProtection="1"/>
    <xf numFmtId="3" fontId="6" fillId="2" borderId="1" xfId="7" applyNumberFormat="1" applyFill="1" applyBorder="1" applyProtection="1"/>
    <xf numFmtId="166" fontId="6" fillId="2" borderId="5" xfId="0" applyNumberFormat="1" applyFont="1" applyFill="1" applyBorder="1"/>
    <xf numFmtId="0" fontId="12" fillId="0" borderId="0" xfId="0" applyFont="1" applyProtection="1">
      <protection locked="0"/>
    </xf>
    <xf numFmtId="0" fontId="8" fillId="0" borderId="0" xfId="3" applyAlignment="1" applyProtection="1"/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6" fillId="2" borderId="0" xfId="0" applyFont="1" applyFill="1"/>
    <xf numFmtId="0" fontId="6" fillId="3" borderId="0" xfId="0" applyFont="1" applyFill="1"/>
    <xf numFmtId="42" fontId="2" fillId="2" borderId="0" xfId="4" applyNumberFormat="1" applyFont="1" applyFill="1" applyBorder="1" applyProtection="1"/>
    <xf numFmtId="0" fontId="0" fillId="3" borderId="0" xfId="0" applyFill="1"/>
    <xf numFmtId="0" fontId="13" fillId="0" borderId="0" xfId="0" applyFont="1" applyProtection="1">
      <protection locked="0"/>
    </xf>
    <xf numFmtId="167" fontId="9" fillId="2" borderId="4" xfId="0" applyNumberFormat="1" applyFont="1" applyFill="1" applyBorder="1" applyAlignment="1">
      <alignment horizontal="center"/>
    </xf>
    <xf numFmtId="167" fontId="9" fillId="2" borderId="3" xfId="0" applyNumberFormat="1" applyFont="1" applyFill="1" applyBorder="1" applyAlignment="1">
      <alignment horizontal="center"/>
    </xf>
    <xf numFmtId="44" fontId="9" fillId="2" borderId="3" xfId="4" applyFont="1" applyFill="1" applyBorder="1" applyProtection="1"/>
    <xf numFmtId="165" fontId="4" fillId="2" borderId="3" xfId="4" applyNumberFormat="1" applyFont="1" applyFill="1" applyBorder="1" applyProtection="1"/>
    <xf numFmtId="0" fontId="6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8" xfId="8" applyFont="1" applyBorder="1" applyAlignment="1" applyProtection="1">
      <alignment horizontal="center" vertical="center" wrapText="1"/>
      <protection locked="0"/>
    </xf>
    <xf numFmtId="0" fontId="9" fillId="0" borderId="3" xfId="8" applyFont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/>
    <xf numFmtId="0" fontId="6" fillId="2" borderId="23" xfId="0" applyFont="1" applyFill="1" applyBorder="1"/>
    <xf numFmtId="42" fontId="2" fillId="2" borderId="7" xfId="4" applyNumberFormat="1" applyFont="1" applyFill="1" applyBorder="1" applyProtection="1"/>
    <xf numFmtId="0" fontId="2" fillId="2" borderId="23" xfId="0" applyFont="1" applyFill="1" applyBorder="1" applyAlignment="1">
      <alignment wrapText="1"/>
    </xf>
    <xf numFmtId="0" fontId="2" fillId="2" borderId="28" xfId="0" applyFont="1" applyFill="1" applyBorder="1" applyAlignment="1">
      <alignment vertical="center"/>
    </xf>
    <xf numFmtId="0" fontId="2" fillId="2" borderId="28" xfId="0" applyFont="1" applyFill="1" applyBorder="1"/>
    <xf numFmtId="0" fontId="2" fillId="2" borderId="28" xfId="0" applyFont="1" applyFill="1" applyBorder="1" applyAlignment="1">
      <alignment wrapText="1"/>
    </xf>
    <xf numFmtId="167" fontId="2" fillId="2" borderId="29" xfId="0" applyNumberFormat="1" applyFont="1" applyFill="1" applyBorder="1" applyAlignment="1">
      <alignment vertical="center"/>
    </xf>
    <xf numFmtId="167" fontId="2" fillId="2" borderId="29" xfId="0" applyNumberFormat="1" applyFont="1" applyFill="1" applyBorder="1"/>
    <xf numFmtId="0" fontId="2" fillId="2" borderId="29" xfId="0" applyFont="1" applyFill="1" applyBorder="1"/>
    <xf numFmtId="10" fontId="2" fillId="2" borderId="29" xfId="10" applyNumberFormat="1" applyFont="1" applyFill="1" applyBorder="1" applyAlignment="1" applyProtection="1">
      <alignment vertical="center"/>
    </xf>
    <xf numFmtId="165" fontId="2" fillId="2" borderId="29" xfId="4" applyNumberFormat="1" applyFont="1" applyFill="1" applyBorder="1" applyProtection="1"/>
    <xf numFmtId="42" fontId="2" fillId="2" borderId="29" xfId="4" applyNumberFormat="1" applyFont="1" applyFill="1" applyBorder="1" applyProtection="1"/>
    <xf numFmtId="0" fontId="6" fillId="2" borderId="25" xfId="0" applyFont="1" applyFill="1" applyBorder="1"/>
    <xf numFmtId="42" fontId="6" fillId="2" borderId="24" xfId="4" applyNumberFormat="1" applyFont="1" applyFill="1" applyBorder="1" applyProtection="1"/>
    <xf numFmtId="42" fontId="2" fillId="2" borderId="5" xfId="4" applyNumberFormat="1" applyFont="1" applyFill="1" applyBorder="1" applyProtection="1"/>
    <xf numFmtId="0" fontId="6" fillId="2" borderId="6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Protection="1">
      <protection locked="0"/>
    </xf>
    <xf numFmtId="42" fontId="2" fillId="0" borderId="7" xfId="4" applyNumberFormat="1" applyFont="1" applyFill="1" applyBorder="1" applyProtection="1">
      <protection locked="0"/>
    </xf>
    <xf numFmtId="42" fontId="2" fillId="0" borderId="7" xfId="4" applyNumberFormat="1" applyFont="1" applyFill="1" applyBorder="1" applyProtection="1"/>
    <xf numFmtId="42" fontId="6" fillId="0" borderId="7" xfId="4" applyNumberFormat="1" applyFont="1" applyFill="1" applyBorder="1" applyProtection="1"/>
    <xf numFmtId="42" fontId="2" fillId="0" borderId="29" xfId="4" applyNumberFormat="1" applyFont="1" applyFill="1" applyBorder="1" applyProtection="1">
      <protection locked="0"/>
    </xf>
    <xf numFmtId="0" fontId="2" fillId="2" borderId="17" xfId="0" quotePrefix="1" applyFont="1" applyFill="1" applyBorder="1" applyAlignment="1" applyProtection="1">
      <alignment horizontal="center"/>
      <protection locked="0"/>
    </xf>
    <xf numFmtId="0" fontId="2" fillId="2" borderId="1" xfId="0" quotePrefix="1" applyFont="1" applyFill="1" applyBorder="1" applyAlignment="1" applyProtection="1">
      <alignment horizontal="center"/>
      <protection locked="0"/>
    </xf>
    <xf numFmtId="0" fontId="2" fillId="2" borderId="18" xfId="0" quotePrefix="1" applyFont="1" applyFill="1" applyBorder="1" applyAlignment="1" applyProtection="1">
      <alignment horizontal="center"/>
      <protection locked="0"/>
    </xf>
    <xf numFmtId="0" fontId="9" fillId="2" borderId="5" xfId="0" quotePrefix="1" applyFont="1" applyFill="1" applyBorder="1" applyAlignment="1" applyProtection="1">
      <alignment horizontal="center"/>
      <protection locked="0"/>
    </xf>
    <xf numFmtId="0" fontId="2" fillId="0" borderId="17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0" fontId="2" fillId="0" borderId="18" xfId="0" quotePrefix="1" applyFont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6" xfId="0" applyFont="1" applyBorder="1" applyAlignment="1" applyProtection="1">
      <alignment wrapText="1"/>
      <protection locked="0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0" xfId="5" applyBorder="1"/>
    <xf numFmtId="0" fontId="4" fillId="0" borderId="0" xfId="9" applyBorder="1" applyAlignment="1" applyProtection="1"/>
    <xf numFmtId="0" fontId="14" fillId="0" borderId="7" xfId="0" applyFont="1" applyBorder="1" applyAlignment="1" applyProtection="1">
      <alignment vertical="top"/>
      <protection locked="0"/>
    </xf>
    <xf numFmtId="42" fontId="2" fillId="0" borderId="5" xfId="4" applyNumberFormat="1" applyFont="1" applyFill="1" applyBorder="1" applyProtection="1">
      <protection locked="0"/>
    </xf>
    <xf numFmtId="0" fontId="6" fillId="2" borderId="4" xfId="0" applyFont="1" applyFill="1" applyBorder="1"/>
    <xf numFmtId="165" fontId="6" fillId="2" borderId="5" xfId="4" applyNumberFormat="1" applyFont="1" applyFill="1" applyBorder="1" applyProtection="1"/>
    <xf numFmtId="0" fontId="6" fillId="0" borderId="6" xfId="0" applyFont="1" applyBorder="1"/>
    <xf numFmtId="168" fontId="4" fillId="0" borderId="2" xfId="0" applyNumberFormat="1" applyFont="1" applyBorder="1" applyAlignment="1">
      <alignment horizontal="center" vertical="center" wrapText="1"/>
    </xf>
    <xf numFmtId="168" fontId="4" fillId="0" borderId="8" xfId="0" applyNumberFormat="1" applyFont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168" fontId="9" fillId="0" borderId="1" xfId="4" applyNumberFormat="1" applyFont="1" applyFill="1" applyBorder="1" applyAlignment="1">
      <alignment horizontal="center"/>
    </xf>
    <xf numFmtId="164" fontId="9" fillId="0" borderId="1" xfId="4" applyNumberFormat="1" applyFont="1" applyFill="1" applyBorder="1" applyAlignment="1">
      <alignment horizontal="center"/>
    </xf>
    <xf numFmtId="168" fontId="9" fillId="0" borderId="5" xfId="4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68" fontId="9" fillId="0" borderId="9" xfId="4" applyNumberFormat="1" applyFont="1" applyFill="1" applyBorder="1" applyAlignment="1">
      <alignment horizontal="center"/>
    </xf>
    <xf numFmtId="164" fontId="9" fillId="0" borderId="9" xfId="4" applyNumberFormat="1" applyFont="1" applyFill="1" applyBorder="1" applyAlignment="1">
      <alignment horizontal="center"/>
    </xf>
    <xf numFmtId="168" fontId="9" fillId="0" borderId="7" xfId="4" applyNumberFormat="1" applyFont="1" applyFill="1" applyBorder="1" applyAlignment="1">
      <alignment horizontal="center"/>
    </xf>
    <xf numFmtId="0" fontId="8" fillId="0" borderId="30" xfId="9" applyFont="1" applyBorder="1" applyProtection="1"/>
    <xf numFmtId="0" fontId="12" fillId="0" borderId="0" xfId="0" applyFont="1"/>
    <xf numFmtId="0" fontId="0" fillId="0" borderId="31" xfId="0" applyBorder="1"/>
    <xf numFmtId="0" fontId="0" fillId="0" borderId="3" xfId="0" applyBorder="1" applyProtection="1">
      <protection locked="0"/>
    </xf>
    <xf numFmtId="0" fontId="4" fillId="0" borderId="8" xfId="9" applyBorder="1" applyProtection="1">
      <protection locked="0"/>
    </xf>
    <xf numFmtId="0" fontId="0" fillId="0" borderId="32" xfId="0" applyBorder="1" applyProtection="1">
      <protection locked="0"/>
    </xf>
    <xf numFmtId="0" fontId="6" fillId="2" borderId="3" xfId="0" applyFont="1" applyFill="1" applyBorder="1"/>
    <xf numFmtId="0" fontId="2" fillId="2" borderId="32" xfId="0" applyFont="1" applyFill="1" applyBorder="1" applyAlignment="1" applyProtection="1">
      <alignment horizontal="left"/>
      <protection locked="0"/>
    </xf>
    <xf numFmtId="0" fontId="4" fillId="0" borderId="4" xfId="0" applyFont="1" applyBorder="1"/>
    <xf numFmtId="168" fontId="6" fillId="2" borderId="5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6" fillId="2" borderId="7" xfId="0" applyFont="1" applyFill="1" applyBorder="1" applyAlignment="1" applyProtection="1">
      <alignment horizontal="center"/>
      <protection locked="0"/>
    </xf>
    <xf numFmtId="168" fontId="6" fillId="2" borderId="3" xfId="0" applyNumberFormat="1" applyFont="1" applyFill="1" applyBorder="1" applyAlignment="1">
      <alignment horizontal="center"/>
    </xf>
    <xf numFmtId="0" fontId="4" fillId="0" borderId="3" xfId="9" applyBorder="1" applyProtection="1"/>
    <xf numFmtId="0" fontId="0" fillId="2" borderId="32" xfId="0" applyFill="1" applyBorder="1" applyProtection="1">
      <protection locked="0"/>
    </xf>
    <xf numFmtId="0" fontId="8" fillId="0" borderId="26" xfId="9" applyFont="1" applyBorder="1" applyProtection="1"/>
    <xf numFmtId="0" fontId="4" fillId="0" borderId="0" xfId="9"/>
    <xf numFmtId="0" fontId="4" fillId="0" borderId="0" xfId="9" applyAlignment="1">
      <alignment vertical="top"/>
    </xf>
  </cellXfs>
  <cellStyles count="11">
    <cellStyle name="Currency" xfId="4" builtinId="4"/>
    <cellStyle name="Heading 1" xfId="1" builtinId="16" customBuiltin="1"/>
    <cellStyle name="Heading 1 2" xfId="6" xr:uid="{00000000-0005-0000-0000-000002000000}"/>
    <cellStyle name="Heading 2" xfId="2" builtinId="17" customBuiltin="1"/>
    <cellStyle name="Heading 2 2" xfId="5" xr:uid="{00000000-0005-0000-0000-000004000000}"/>
    <cellStyle name="Heading 3" xfId="3" builtinId="18" customBuiltin="1"/>
    <cellStyle name="Heading 4" xfId="9" builtinId="19" customBuiltin="1"/>
    <cellStyle name="Normal" xfId="0" builtinId="0"/>
    <cellStyle name="Normal 2" xfId="8" xr:uid="{00000000-0005-0000-0000-000008000000}"/>
    <cellStyle name="Percent" xfId="10" builtinId="5"/>
    <cellStyle name="Total 2" xfId="7" xr:uid="{00000000-0005-0000-0000-00000A000000}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8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8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8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8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1" hidden="0"/>
    </dxf>
    <dxf>
      <border>
        <top style="thin">
          <color rgb="FF000000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protection locked="0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(&quot;$&quot;* #,##0_);_(&quot;$&quot;* \(#,##0\);_(&quot;$&quot;* &quot;-&quot;??_);_(@_)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#,##0.00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#,##0.00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protection locked="0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0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rgb="FF000000"/>
          <bgColor rgb="FFFFFFFF"/>
        </patternFill>
      </fill>
      <protection locked="0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6774468-AD26-43B4-878D-3037D665E5D6}" name="Table16" displayName="Table16" ref="A13:B20" totalsRowShown="0" headerRowDxfId="81" dataDxfId="79" headerRowBorderDxfId="80" tableBorderDxfId="78" totalsRowBorderDxfId="77">
  <tableColumns count="2">
    <tableColumn id="1" xr3:uid="{24466C26-1034-4386-95AA-CD75B2A908DF}" name="Information Requested" dataDxfId="76"/>
    <tableColumn id="2" xr3:uid="{A13AE5D2-E81C-4C1D-A934-9FB4E2651B20}" name="Information To Complete" dataDxfId="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licant's site specific information to complete for one site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EED3A14-E922-47D6-835E-BAE83DF83EA9}" name="Table24" displayName="Table24" ref="A12:B20" totalsRowShown="0" headerRowDxfId="16" headerRowBorderDxfId="15" tableBorderDxfId="14" totalsRowBorderDxfId="13">
  <autoFilter ref="A12:B20" xr:uid="{0D39E171-B4EC-46E9-9083-7DC0C9380615}">
    <filterColumn colId="0" hiddenButton="1"/>
    <filterColumn colId="1" hiddenButton="1"/>
  </autoFilter>
  <tableColumns count="2">
    <tableColumn id="1" xr3:uid="{A64AAE19-D9C4-4608-B8C2-8A78D5265DD7}" name="Information Requested" dataDxfId="12"/>
    <tableColumn id="2" xr3:uid="{EF0BFFB7-C5A3-496F-8969-7633E1CCEB51}" name="Information to Complete" dataDxfId="11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mplete Other Income Needed if requried in Worksheet A9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004A86F-C7F6-4C10-AB14-3A3A31A5D729}" name="Table25" displayName="Table25" ref="A2:F67" totalsRowShown="0" headerRowDxfId="10" dataDxfId="8" headerRowBorderDxfId="9" tableBorderDxfId="7" totalsRowBorderDxfId="6" dataCellStyle="Currency">
  <autoFilter ref="A2:F67" xr:uid="{3487E7DD-A581-4B75-946B-855CEDB50EA0}"/>
  <tableColumns count="6">
    <tableColumn id="1" xr3:uid="{6B19CFE8-2580-4706-9721-5F34D374706E}" name="Service County" dataDxfId="5"/>
    <tableColumn id="2" xr3:uid="{497FAAC4-DB47-4B27-9F0D-5C4C431F2CBD}" name="Contract Rate for Full-Day Service" dataDxfId="4" dataCellStyle="Currency"/>
    <tableColumn id="3" xr3:uid="{E02CEF16-B4DE-496F-872E-778DCBA79915}" name="Part-Day Adjustment Factor" dataDxfId="3" dataCellStyle="Currency"/>
    <tableColumn id="4" xr3:uid="{050A1CF6-A58B-40F7-A732-89794780FC71}" name="Exceptional Needs Part-Day Adjustment Factor" dataDxfId="2" dataCellStyle="Currency"/>
    <tableColumn id="5" xr3:uid="{B41F2CB0-3069-4E8D-B165-FD09EE8F4F56}" name="Severely Disabled Part-Day Adjustment Factor" dataDxfId="1" dataCellStyle="Currency"/>
    <tableColumn id="6" xr3:uid="{BED926BB-D458-4573-A522-6C1DE53032D2}" name="Contract Rate for Part-Day Service" dataDxfId="0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SPP Rates by Service County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39DE6F2-C8BD-441F-8281-E788ADF4B169}" name="Table9" displayName="Table9" ref="A10:B14" totalsRowShown="0" headerRowBorderDxfId="74" tableBorderDxfId="73" totalsRowBorderDxfId="72">
  <autoFilter ref="A10:B14" xr:uid="{5C119F1C-CD5D-4252-AADA-856FE239EF22}">
    <filterColumn colId="0" hiddenButton="1"/>
    <filterColumn colId="1" hiddenButton="1"/>
  </autoFilter>
  <tableColumns count="2">
    <tableColumn id="1" xr3:uid="{DAE80509-9E1D-42C4-98A0-ABD12C391338}" name="Adjustment Factors" dataDxfId="71"/>
    <tableColumn id="2" xr3:uid="{5E8A8674-91A4-4813-8CAE-4A96AE815E68}" name="Service Calculations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ervice County Rate Information will auto-populate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BEF3D7A-40D9-4CE4-AC20-8039A0BBD779}" name="Table31115" displayName="Table31115" ref="A13:D29" totalsRowShown="0" headerRowDxfId="69" dataDxfId="67" headerRowBorderDxfId="68" tableBorderDxfId="66" totalsRowBorderDxfId="65">
  <tableColumns count="4">
    <tableColumn id="1" xr3:uid="{33468466-3006-4EE3-A0E9-8FC222064D1D}" name="Child Enrollment Categories" dataDxfId="64"/>
    <tableColumn id="2" xr3:uid="{1F161C30-C86C-4853-AFF6-71888200DC3B}" name="Total Certified Children _x000a_per day" dataDxfId="63"/>
    <tableColumn id="3" xr3:uid="{018A0107-CE53-4330-B940-E8850F715D42}" name="Adjustment Factor" dataDxfId="62"/>
    <tableColumn id="4" xr3:uid="{4FC577EF-F7B7-489A-A8AE-B814C80FB774}" name="Total Adjusted Child Days of Enrollment per day" dataDxfId="61">
      <calculatedColumnFormula>Table31115[[#This Row],[Total Certified Children 
per day]]*Table31115[[#This Row],[Adjustment Factor]]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able calculates applicant's site specific Total Adjusted Days of Enrollment per day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7EEA16B-86F0-4A35-A8FE-C8B33EEBC93A}" name="Table13541216" displayName="Table13541216" ref="A14:E15" totalsRowShown="0" headerRowDxfId="60" dataDxfId="58" headerRowBorderDxfId="59" tableBorderDxfId="57" totalsRowBorderDxfId="56">
  <tableColumns count="5">
    <tableColumn id="1" xr3:uid="{D7DFF39C-98BA-4833-BC3C-4B56FFB1927A}" name="Total Adjusted Child Days of Enrollment per day_x000a_" dataDxfId="55">
      <calculatedColumnFormula>'Worksheet A3'!D29</calculatedColumnFormula>
    </tableColumn>
    <tableColumn id="2" xr3:uid="{FC504140-28A3-4BFD-B708-7E29C779E1BE}" name="Total Days of Operation _x000a_From Program Calendar_x000a_" dataDxfId="54"/>
    <tableColumn id="3" xr3:uid="{D3D372A1-2F09-4B35-A56B-65F309E3CF1D}" name="Total Annual Adjusted Child Days of Enrollment_x000a_" dataDxfId="53">
      <calculatedColumnFormula>Table13541216[Total Adjusted Child Days of Enrollment per day
]*Table13541216[Total Days of Operation 
From Program Calendar
]</calculatedColumnFormula>
    </tableColumn>
    <tableColumn id="4" xr3:uid="{64801A52-B014-44AB-8B3C-7ECC9A6298ED}" name="Contract Rate for Full-Day Service" dataDxfId="52" dataCellStyle="Currency">
      <calculatedColumnFormula>'Worksheet A2'!B11</calculatedColumnFormula>
    </tableColumn>
    <tableColumn id="5" xr3:uid="{AFA9E47E-2077-4355-94A9-43099EC8AFFF}" name="Funds Requested Per Site_x000a_" dataDxfId="51" dataCellStyle="Currency">
      <calculatedColumnFormula>Table13541216[Total Annual Adjusted Child Days of Enrollment
]*Table13541216[Contract Rate for Full-Day Service]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licant's site specific information to complete for one site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138760-ED4E-4909-BD89-903719631C77}" name="Table36" displayName="Table36" ref="A11:D27" totalsRowShown="0" headerRowDxfId="50" dataDxfId="48" headerRowBorderDxfId="49" tableBorderDxfId="47" totalsRowBorderDxfId="46">
  <tableColumns count="4">
    <tableColumn id="1" xr3:uid="{00000000-0010-0000-0300-000001000000}" name="Child Enrollment Categories" dataDxfId="45"/>
    <tableColumn id="2" xr3:uid="{00000000-0010-0000-0300-000002000000}" name="Total _x000a_Non-Certified Children per day" dataDxfId="44"/>
    <tableColumn id="3" xr3:uid="{00000000-0010-0000-0300-000003000000}" name="Adjustment Factor" dataDxfId="43"/>
    <tableColumn id="4" xr3:uid="{00000000-0010-0000-0300-000004000000}" name="Total Adjusted Non-Certified Child Days of Enrollment per day" dataDxfId="42">
      <calculatedColumnFormula>Table36[[#This Row],[Total 
Non-Certified Children per day]]*Table36[[#This Row],[Adjustment Factor]]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able calculates applicant's site specific Total Adjusted Days of Enrollment per da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SiteSummaryInformation13" displayName="SiteSummaryInformation13" ref="A7:C43" totalsRowShown="0" headerRowDxfId="41" dataDxfId="39" headerRowBorderDxfId="40" tableBorderDxfId="38" totalsRowBorderDxfId="37" headerRowCellStyle="Normal 2">
  <autoFilter ref="A7:C43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500-000001000000}" name="Site Name (From A1, Section 1)" dataDxfId="36" totalsRowDxfId="35"/>
    <tableColumn id="2" xr3:uid="{00000000-0010-0000-0500-000002000000}" name="Total Certified Children per day per site (From A3, Section 2, Total on Column B)" dataDxfId="34" totalsRowDxfId="33"/>
    <tableColumn id="5" xr3:uid="{00000000-0010-0000-0500-000005000000}" name="Total Funds Requested Per Site (From A4, Section 3, Column E)" dataDxfId="32" totalsRowDxfId="31">
      <calculatedColumnFormula>ROUND(#REF!*49.54,0)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mplete with site name, total certified children per day and total adjusted child days of enrollment. The total annual adjusted child days of enrollment and total funds requested auto-populate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B38AE1-CA40-4183-92F2-F17CE34B4FF4}" name="Table6" displayName="Table6" ref="A10:B28" totalsRowShown="0" headerRowDxfId="30" tableBorderDxfId="29">
  <tableColumns count="2">
    <tableColumn id="1" xr3:uid="{E9E72D99-2761-47A8-8B29-69D117269887}" name="Information Requested" dataDxfId="28"/>
    <tableColumn id="2" xr3:uid="{04F92CFB-3ECA-4A10-8619-79EFDA5BC080}" name="Information to Complete" dataDxfId="27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licant's related reimbursable expenses to complete for one site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3714B17-FDD5-4335-BF67-7052516AF48F}" name="Table720" displayName="Table720" ref="A10:B20" totalsRowShown="0" headerRowDxfId="26" headerRowBorderDxfId="25" tableBorderDxfId="24" totalsRowBorderDxfId="23">
  <tableColumns count="2">
    <tableColumn id="1" xr3:uid="{EAC7B71A-4325-4CFF-A327-36C5DC34A62A}" name="Information Requested"/>
    <tableColumn id="2" xr3:uid="{43319928-DFC3-41AF-BB56-12EA99EB499A}" name="Enrollment and Fiscal Summar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licant's calculation data for certified children to complete for one site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00D70BA-500E-4F2B-919A-19163FF30471}" name="Table82124" displayName="Table82124" ref="A11:B16" totalsRowShown="0" headerRowDxfId="22" headerRowBorderDxfId="21" tableBorderDxfId="20" totalsRowBorderDxfId="19">
  <tableColumns count="2">
    <tableColumn id="1" xr3:uid="{592218BB-8B96-4B7E-B090-046A7517A962}" name="Information Requested" dataDxfId="18"/>
    <tableColumn id="2" xr3:uid="{17CD8388-F945-4F04-8293-0678F9A9EBF5}" name="Funding Calculations" dataDxfId="17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Calculations will auto-populat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"/>
  <sheetViews>
    <sheetView tabSelected="1" zoomScaleNormal="100" workbookViewId="0"/>
  </sheetViews>
  <sheetFormatPr defaultColWidth="9.109375" defaultRowHeight="14.4" x14ac:dyDescent="0.3"/>
  <cols>
    <col min="1" max="1" width="52.44140625" style="4" customWidth="1"/>
    <col min="2" max="2" width="42.44140625" style="4" bestFit="1" customWidth="1"/>
    <col min="3" max="3" width="15.6640625" style="4" customWidth="1"/>
    <col min="4" max="4" width="21.5546875" style="4" customWidth="1"/>
    <col min="5" max="5" width="19.5546875" style="4" customWidth="1"/>
    <col min="6" max="16384" width="9.109375" style="4"/>
  </cols>
  <sheetData>
    <row r="1" spans="1:6" ht="35.1" customHeight="1" x14ac:dyDescent="0.4">
      <c r="A1" s="6" t="s">
        <v>241</v>
      </c>
      <c r="B1"/>
      <c r="C1"/>
      <c r="D1"/>
      <c r="E1"/>
      <c r="F1"/>
    </row>
    <row r="2" spans="1:6" ht="24.9" customHeight="1" x14ac:dyDescent="0.3">
      <c r="A2" s="7" t="s">
        <v>71</v>
      </c>
      <c r="B2"/>
      <c r="C2"/>
      <c r="D2"/>
      <c r="E2"/>
      <c r="F2"/>
    </row>
    <row r="3" spans="1:6" ht="50.1" customHeight="1" x14ac:dyDescent="0.3">
      <c r="A3" s="8" t="s">
        <v>72</v>
      </c>
      <c r="B3"/>
      <c r="C3"/>
      <c r="D3"/>
      <c r="E3"/>
      <c r="F3"/>
    </row>
    <row r="4" spans="1:6" ht="35.1" customHeight="1" x14ac:dyDescent="0.3">
      <c r="A4" s="9" t="s">
        <v>73</v>
      </c>
      <c r="B4"/>
      <c r="C4"/>
      <c r="D4"/>
      <c r="E4"/>
      <c r="F4"/>
    </row>
    <row r="5" spans="1:6" ht="35.1" customHeight="1" x14ac:dyDescent="0.3">
      <c r="A5" s="29" t="s">
        <v>74</v>
      </c>
      <c r="B5"/>
      <c r="C5"/>
      <c r="D5"/>
      <c r="E5"/>
      <c r="F5"/>
    </row>
    <row r="6" spans="1:6" ht="15.6" x14ac:dyDescent="0.3">
      <c r="A6" s="7" t="s">
        <v>75</v>
      </c>
      <c r="B6"/>
      <c r="C6"/>
      <c r="D6"/>
      <c r="E6"/>
      <c r="F6"/>
    </row>
    <row r="7" spans="1:6" ht="15.6" x14ac:dyDescent="0.3">
      <c r="A7" s="7" t="s">
        <v>76</v>
      </c>
      <c r="B7"/>
      <c r="C7"/>
      <c r="D7"/>
      <c r="E7"/>
      <c r="F7"/>
    </row>
    <row r="8" spans="1:6" ht="15.6" x14ac:dyDescent="0.3">
      <c r="A8" s="7" t="s">
        <v>77</v>
      </c>
      <c r="B8"/>
      <c r="C8"/>
      <c r="D8"/>
      <c r="E8"/>
      <c r="F8"/>
    </row>
    <row r="9" spans="1:6" ht="15.6" x14ac:dyDescent="0.3">
      <c r="A9" s="136" t="s">
        <v>78</v>
      </c>
      <c r="B9"/>
      <c r="C9"/>
      <c r="D9"/>
      <c r="E9"/>
      <c r="F9"/>
    </row>
    <row r="10" spans="1:6" ht="15.6" x14ac:dyDescent="0.3">
      <c r="A10" s="7" t="s">
        <v>79</v>
      </c>
      <c r="B10"/>
      <c r="C10"/>
      <c r="D10"/>
      <c r="E10"/>
      <c r="F10"/>
    </row>
    <row r="11" spans="1:6" ht="15.6" x14ac:dyDescent="0.3">
      <c r="A11" s="7" t="s">
        <v>80</v>
      </c>
      <c r="B11"/>
      <c r="C11"/>
      <c r="D11"/>
      <c r="E11"/>
      <c r="F11"/>
    </row>
    <row r="12" spans="1:6" ht="35.1" customHeight="1" x14ac:dyDescent="0.3">
      <c r="A12" s="133" t="s">
        <v>237</v>
      </c>
      <c r="B12" s="134"/>
    </row>
    <row r="13" spans="1:6" ht="35.1" customHeight="1" x14ac:dyDescent="0.3">
      <c r="A13" s="79" t="s">
        <v>88</v>
      </c>
      <c r="B13" s="80" t="s">
        <v>89</v>
      </c>
    </row>
    <row r="14" spans="1:6" ht="21" customHeight="1" x14ac:dyDescent="0.3">
      <c r="A14" s="10" t="s">
        <v>90</v>
      </c>
      <c r="B14" s="49" t="s">
        <v>0</v>
      </c>
      <c r="C14" s="5"/>
    </row>
    <row r="15" spans="1:6" ht="21" customHeight="1" x14ac:dyDescent="0.3">
      <c r="A15" s="10" t="s">
        <v>91</v>
      </c>
      <c r="B15" s="50" t="s">
        <v>207</v>
      </c>
    </row>
    <row r="16" spans="1:6" ht="21" customHeight="1" x14ac:dyDescent="0.3">
      <c r="A16" s="10" t="s">
        <v>92</v>
      </c>
      <c r="B16" s="50" t="s">
        <v>232</v>
      </c>
    </row>
    <row r="17" spans="1:2" ht="21" customHeight="1" x14ac:dyDescent="0.3">
      <c r="A17" s="10" t="s">
        <v>93</v>
      </c>
      <c r="B17" s="50" t="s">
        <v>233</v>
      </c>
    </row>
    <row r="18" spans="1:2" ht="21" customHeight="1" x14ac:dyDescent="0.3">
      <c r="A18" s="10" t="s">
        <v>94</v>
      </c>
      <c r="B18" s="50" t="s">
        <v>234</v>
      </c>
    </row>
    <row r="19" spans="1:2" ht="21" customHeight="1" x14ac:dyDescent="0.3">
      <c r="A19" s="10" t="s">
        <v>95</v>
      </c>
      <c r="B19" s="50" t="s">
        <v>235</v>
      </c>
    </row>
    <row r="20" spans="1:2" ht="21" customHeight="1" x14ac:dyDescent="0.3">
      <c r="A20" s="11" t="s">
        <v>96</v>
      </c>
      <c r="B20" s="51" t="s">
        <v>236</v>
      </c>
    </row>
  </sheetData>
  <dataValidations disablePrompts="1" count="1">
    <dataValidation type="list" allowBlank="1" showInputMessage="1" showErrorMessage="1" sqref="B14" xr:uid="{2C9BFE99-2A16-4F6B-9A87-26288C9EC787}">
      <formula1>County</formula1>
    </dataValidation>
  </dataValidations>
  <pageMargins left="0.5" right="0.5" top="0.75" bottom="0.75" header="0.3" footer="0.3"/>
  <pageSetup scale="49" orientation="portrait" horizontalDpi="1200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2EF9F-5B15-41EC-827E-E44618B520C4}">
  <dimension ref="A1:B20"/>
  <sheetViews>
    <sheetView workbookViewId="0"/>
  </sheetViews>
  <sheetFormatPr defaultColWidth="9.109375" defaultRowHeight="14.4" x14ac:dyDescent="0.3"/>
  <cols>
    <col min="1" max="1" width="62" style="4" customWidth="1"/>
    <col min="2" max="2" width="82.5546875" style="4" bestFit="1" customWidth="1"/>
    <col min="3" max="16384" width="9.109375" style="4"/>
  </cols>
  <sheetData>
    <row r="1" spans="1:2" ht="28.5" customHeight="1" x14ac:dyDescent="0.4">
      <c r="A1" s="6" t="s">
        <v>188</v>
      </c>
      <c r="B1"/>
    </row>
    <row r="2" spans="1:2" ht="29.25" customHeight="1" x14ac:dyDescent="0.3">
      <c r="A2" s="29" t="s">
        <v>189</v>
      </c>
      <c r="B2"/>
    </row>
    <row r="3" spans="1:2" ht="15.6" x14ac:dyDescent="0.3">
      <c r="A3" s="7" t="s">
        <v>242</v>
      </c>
      <c r="B3" s="7"/>
    </row>
    <row r="4" spans="1:2" ht="15.6" x14ac:dyDescent="0.3">
      <c r="A4" s="7" t="s">
        <v>190</v>
      </c>
      <c r="B4" s="7"/>
    </row>
    <row r="5" spans="1:2" ht="15.6" x14ac:dyDescent="0.3">
      <c r="A5" s="7" t="s">
        <v>191</v>
      </c>
      <c r="B5" s="7"/>
    </row>
    <row r="6" spans="1:2" ht="15.6" x14ac:dyDescent="0.3">
      <c r="A6" s="7" t="s">
        <v>192</v>
      </c>
      <c r="B6" s="7"/>
    </row>
    <row r="7" spans="1:2" ht="15.6" x14ac:dyDescent="0.3">
      <c r="A7" s="7" t="s">
        <v>193</v>
      </c>
      <c r="B7" s="7"/>
    </row>
    <row r="8" spans="1:2" ht="15.6" x14ac:dyDescent="0.3">
      <c r="A8" s="7" t="s">
        <v>194</v>
      </c>
      <c r="B8" s="7"/>
    </row>
    <row r="9" spans="1:2" ht="15.6" x14ac:dyDescent="0.3">
      <c r="A9" s="7" t="s">
        <v>195</v>
      </c>
      <c r="B9" s="7"/>
    </row>
    <row r="10" spans="1:2" ht="15" x14ac:dyDescent="0.3">
      <c r="A10" s="39" t="s">
        <v>196</v>
      </c>
      <c r="B10" s="39"/>
    </row>
    <row r="11" spans="1:2" ht="15.6" x14ac:dyDescent="0.3">
      <c r="A11" s="103" t="s">
        <v>197</v>
      </c>
      <c r="B11" s="103"/>
    </row>
    <row r="12" spans="1:2" ht="33" customHeight="1" x14ac:dyDescent="0.3">
      <c r="A12" s="100" t="s">
        <v>88</v>
      </c>
      <c r="B12" s="101" t="s">
        <v>151</v>
      </c>
    </row>
    <row r="13" spans="1:2" ht="15.6" x14ac:dyDescent="0.3">
      <c r="A13" s="10" t="s">
        <v>198</v>
      </c>
      <c r="B13" s="105" t="s">
        <v>226</v>
      </c>
    </row>
    <row r="14" spans="1:2" ht="15.6" x14ac:dyDescent="0.3">
      <c r="A14" s="10" t="s">
        <v>199</v>
      </c>
      <c r="B14" s="105" t="s">
        <v>227</v>
      </c>
    </row>
    <row r="15" spans="1:2" ht="15.6" x14ac:dyDescent="0.3">
      <c r="A15" s="10" t="s">
        <v>200</v>
      </c>
      <c r="B15" s="105" t="s">
        <v>228</v>
      </c>
    </row>
    <row r="16" spans="1:2" ht="15.6" x14ac:dyDescent="0.3">
      <c r="A16" s="10" t="s">
        <v>201</v>
      </c>
      <c r="B16" s="105" t="s">
        <v>229</v>
      </c>
    </row>
    <row r="17" spans="1:2" ht="15.6" x14ac:dyDescent="0.3">
      <c r="A17" s="10" t="s">
        <v>202</v>
      </c>
      <c r="B17" s="105" t="s">
        <v>230</v>
      </c>
    </row>
    <row r="18" spans="1:2" ht="15.6" x14ac:dyDescent="0.3">
      <c r="A18" s="10" t="s">
        <v>203</v>
      </c>
      <c r="B18" s="105" t="s">
        <v>231</v>
      </c>
    </row>
    <row r="19" spans="1:2" ht="15.6" x14ac:dyDescent="0.3">
      <c r="A19" s="106" t="s">
        <v>204</v>
      </c>
      <c r="B19" s="107">
        <f t="shared" ref="B19" si="0">SUM(B13:B18)</f>
        <v>0</v>
      </c>
    </row>
    <row r="20" spans="1:2" ht="16.8" x14ac:dyDescent="0.3">
      <c r="A20" s="108" t="s">
        <v>205</v>
      </c>
      <c r="B20" s="104" t="s">
        <v>225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632C-CF9D-4244-B3F3-DCE2005508EE}">
  <dimension ref="A1:J67"/>
  <sheetViews>
    <sheetView workbookViewId="0">
      <pane ySplit="2" topLeftCell="A3" activePane="bottomLeft" state="frozen"/>
      <selection pane="bottomLeft"/>
    </sheetView>
  </sheetViews>
  <sheetFormatPr defaultColWidth="9.109375" defaultRowHeight="15.6" x14ac:dyDescent="0.3"/>
  <cols>
    <col min="1" max="1" width="22.88671875" style="1" bestFit="1" customWidth="1"/>
    <col min="2" max="2" width="38.77734375" style="1" customWidth="1"/>
    <col min="3" max="3" width="32" style="1" customWidth="1"/>
    <col min="4" max="4" width="52.109375" style="1" customWidth="1"/>
    <col min="5" max="5" width="51.33203125" style="1" customWidth="1"/>
    <col min="6" max="6" width="39.33203125" style="1" customWidth="1"/>
    <col min="7" max="16384" width="9.109375" style="1"/>
  </cols>
  <sheetData>
    <row r="1" spans="1:9" ht="17.399999999999999" x14ac:dyDescent="0.3">
      <c r="A1" s="102" t="s">
        <v>240</v>
      </c>
    </row>
    <row r="2" spans="1:9" s="3" customFormat="1" ht="68.25" customHeight="1" x14ac:dyDescent="0.3">
      <c r="A2" s="109" t="s">
        <v>0</v>
      </c>
      <c r="B2" s="110" t="s">
        <v>1</v>
      </c>
      <c r="C2" s="110" t="s">
        <v>2</v>
      </c>
      <c r="D2" s="110" t="s">
        <v>3</v>
      </c>
      <c r="E2" s="110" t="s">
        <v>4</v>
      </c>
      <c r="F2" s="111" t="s">
        <v>5</v>
      </c>
    </row>
    <row r="3" spans="1:9" x14ac:dyDescent="0.3">
      <c r="A3" s="112" t="s">
        <v>6</v>
      </c>
      <c r="B3" s="113">
        <v>79.388999999999996</v>
      </c>
      <c r="C3" s="114">
        <v>0.60150000000000003</v>
      </c>
      <c r="D3" s="114">
        <v>0.92630000000000001</v>
      </c>
      <c r="E3" s="114">
        <v>1.1609</v>
      </c>
      <c r="F3" s="115">
        <v>47.7485</v>
      </c>
    </row>
    <row r="4" spans="1:9" x14ac:dyDescent="0.3">
      <c r="A4" s="112" t="s">
        <v>7</v>
      </c>
      <c r="B4" s="113">
        <v>79.388999999999996</v>
      </c>
      <c r="C4" s="114">
        <v>0.60150000000000003</v>
      </c>
      <c r="D4" s="114">
        <v>0.92630000000000001</v>
      </c>
      <c r="E4" s="114">
        <v>1.1609</v>
      </c>
      <c r="F4" s="115">
        <v>47.7485</v>
      </c>
    </row>
    <row r="5" spans="1:9" x14ac:dyDescent="0.3">
      <c r="A5" s="112" t="s">
        <v>8</v>
      </c>
      <c r="B5" s="113">
        <v>51.87</v>
      </c>
      <c r="C5" s="114">
        <v>0.61929999999999996</v>
      </c>
      <c r="D5" s="114">
        <v>0.95369999999999999</v>
      </c>
      <c r="E5" s="114">
        <v>1.1952</v>
      </c>
      <c r="F5" s="115">
        <v>32.119999999999997</v>
      </c>
    </row>
    <row r="6" spans="1:9" x14ac:dyDescent="0.3">
      <c r="A6" s="112" t="s">
        <v>9</v>
      </c>
      <c r="B6" s="113">
        <v>51.87</v>
      </c>
      <c r="C6" s="114">
        <v>0.61929999999999996</v>
      </c>
      <c r="D6" s="114">
        <v>0.95369999999999999</v>
      </c>
      <c r="E6" s="114">
        <v>1.1952</v>
      </c>
      <c r="F6" s="115">
        <v>32.119999999999997</v>
      </c>
      <c r="I6" s="2"/>
    </row>
    <row r="7" spans="1:9" x14ac:dyDescent="0.3">
      <c r="A7" s="112" t="s">
        <v>10</v>
      </c>
      <c r="B7" s="113">
        <v>51.87</v>
      </c>
      <c r="C7" s="114">
        <v>0.61929999999999996</v>
      </c>
      <c r="D7" s="114">
        <v>0.95369999999999999</v>
      </c>
      <c r="E7" s="114">
        <v>1.1952</v>
      </c>
      <c r="F7" s="115">
        <v>32.119999999999997</v>
      </c>
    </row>
    <row r="8" spans="1:9" x14ac:dyDescent="0.3">
      <c r="A8" s="112" t="s">
        <v>11</v>
      </c>
      <c r="B8" s="113">
        <v>51.87</v>
      </c>
      <c r="C8" s="114">
        <v>0.61929999999999996</v>
      </c>
      <c r="D8" s="114">
        <v>0.95369999999999999</v>
      </c>
      <c r="E8" s="114">
        <v>1.1952</v>
      </c>
      <c r="F8" s="115">
        <v>32.119999999999997</v>
      </c>
    </row>
    <row r="9" spans="1:9" x14ac:dyDescent="0.3">
      <c r="A9" s="112" t="s">
        <v>12</v>
      </c>
      <c r="B9" s="113">
        <v>51.87</v>
      </c>
      <c r="C9" s="114">
        <v>0.61929999999999996</v>
      </c>
      <c r="D9" s="114">
        <v>0.95369999999999999</v>
      </c>
      <c r="E9" s="114">
        <v>1.1952</v>
      </c>
      <c r="F9" s="115">
        <v>32.119999999999997</v>
      </c>
    </row>
    <row r="10" spans="1:9" x14ac:dyDescent="0.3">
      <c r="A10" s="112" t="s">
        <v>13</v>
      </c>
      <c r="B10" s="113">
        <v>74.974000000000004</v>
      </c>
      <c r="C10" s="114">
        <v>0.6139</v>
      </c>
      <c r="D10" s="114">
        <v>0.94540000000000002</v>
      </c>
      <c r="E10" s="114">
        <v>1.1848000000000001</v>
      </c>
      <c r="F10" s="115">
        <v>46.029000000000003</v>
      </c>
    </row>
    <row r="11" spans="1:9" x14ac:dyDescent="0.3">
      <c r="A11" s="112" t="s">
        <v>14</v>
      </c>
      <c r="B11" s="113">
        <v>74.974000000000004</v>
      </c>
      <c r="C11" s="114">
        <v>0.6139</v>
      </c>
      <c r="D11" s="114">
        <v>0.94540000000000002</v>
      </c>
      <c r="E11" s="114">
        <v>1.1848000000000001</v>
      </c>
      <c r="F11" s="115">
        <v>46.029000000000003</v>
      </c>
    </row>
    <row r="12" spans="1:9" x14ac:dyDescent="0.3">
      <c r="A12" s="112" t="s">
        <v>15</v>
      </c>
      <c r="B12" s="113">
        <v>51.87</v>
      </c>
      <c r="C12" s="114">
        <v>0.61929999999999996</v>
      </c>
      <c r="D12" s="114">
        <v>0.95369999999999999</v>
      </c>
      <c r="E12" s="114">
        <v>1.1952</v>
      </c>
      <c r="F12" s="115">
        <v>32.119999999999997</v>
      </c>
    </row>
    <row r="13" spans="1:9" x14ac:dyDescent="0.3">
      <c r="A13" s="112" t="s">
        <v>16</v>
      </c>
      <c r="B13" s="113">
        <v>56.438499999999998</v>
      </c>
      <c r="C13" s="114">
        <v>0.63129999999999997</v>
      </c>
      <c r="D13" s="114">
        <v>0.97219999999999995</v>
      </c>
      <c r="E13" s="114">
        <v>1.2183999999999999</v>
      </c>
      <c r="F13" s="115">
        <v>35.628500000000003</v>
      </c>
    </row>
    <row r="14" spans="1:9" x14ac:dyDescent="0.3">
      <c r="A14" s="112" t="s">
        <v>17</v>
      </c>
      <c r="B14" s="113">
        <v>51.87</v>
      </c>
      <c r="C14" s="114">
        <v>0.61929999999999996</v>
      </c>
      <c r="D14" s="114">
        <v>0.95369999999999999</v>
      </c>
      <c r="E14" s="114">
        <v>1.1952</v>
      </c>
      <c r="F14" s="115">
        <v>32.119999999999997</v>
      </c>
    </row>
    <row r="15" spans="1:9" x14ac:dyDescent="0.3">
      <c r="A15" s="112" t="s">
        <v>18</v>
      </c>
      <c r="B15" s="113">
        <v>51.87</v>
      </c>
      <c r="C15" s="114">
        <v>0.61929999999999996</v>
      </c>
      <c r="D15" s="114">
        <v>0.95369999999999999</v>
      </c>
      <c r="E15" s="114">
        <v>1.1952</v>
      </c>
      <c r="F15" s="115">
        <v>32.119999999999997</v>
      </c>
    </row>
    <row r="16" spans="1:9" x14ac:dyDescent="0.3">
      <c r="A16" s="112" t="s">
        <v>19</v>
      </c>
      <c r="B16" s="113">
        <v>51.87</v>
      </c>
      <c r="C16" s="114">
        <v>0.61929999999999996</v>
      </c>
      <c r="D16" s="114">
        <v>0.95369999999999999</v>
      </c>
      <c r="E16" s="114">
        <v>1.1952</v>
      </c>
      <c r="F16" s="115">
        <v>32.119999999999997</v>
      </c>
    </row>
    <row r="17" spans="1:6" x14ac:dyDescent="0.3">
      <c r="A17" s="112" t="s">
        <v>20</v>
      </c>
      <c r="B17" s="113">
        <v>51.87</v>
      </c>
      <c r="C17" s="114">
        <v>0.61929999999999996</v>
      </c>
      <c r="D17" s="114">
        <v>0.95369999999999999</v>
      </c>
      <c r="E17" s="114">
        <v>1.1952</v>
      </c>
      <c r="F17" s="115">
        <v>32.119999999999997</v>
      </c>
    </row>
    <row r="18" spans="1:6" x14ac:dyDescent="0.3">
      <c r="A18" s="112" t="s">
        <v>21</v>
      </c>
      <c r="B18" s="113">
        <v>51.87</v>
      </c>
      <c r="C18" s="114">
        <v>0.61929999999999996</v>
      </c>
      <c r="D18" s="114">
        <v>0.95369999999999999</v>
      </c>
      <c r="E18" s="114">
        <v>1.1952</v>
      </c>
      <c r="F18" s="115">
        <v>32.119999999999997</v>
      </c>
    </row>
    <row r="19" spans="1:6" x14ac:dyDescent="0.3">
      <c r="A19" s="112" t="s">
        <v>22</v>
      </c>
      <c r="B19" s="113">
        <v>51.87</v>
      </c>
      <c r="C19" s="114">
        <v>0.61929999999999996</v>
      </c>
      <c r="D19" s="114">
        <v>0.95369999999999999</v>
      </c>
      <c r="E19" s="114">
        <v>1.1952</v>
      </c>
      <c r="F19" s="115">
        <v>32.119999999999997</v>
      </c>
    </row>
    <row r="20" spans="1:6" x14ac:dyDescent="0.3">
      <c r="A20" s="112" t="s">
        <v>23</v>
      </c>
      <c r="B20" s="113">
        <v>51.87</v>
      </c>
      <c r="C20" s="114">
        <v>0.61929999999999996</v>
      </c>
      <c r="D20" s="114">
        <v>0.95369999999999999</v>
      </c>
      <c r="E20" s="114">
        <v>1.1952</v>
      </c>
      <c r="F20" s="115">
        <v>32.119999999999997</v>
      </c>
    </row>
    <row r="21" spans="1:6" x14ac:dyDescent="0.3">
      <c r="A21" s="112" t="s">
        <v>24</v>
      </c>
      <c r="B21" s="113">
        <v>51.87</v>
      </c>
      <c r="C21" s="114">
        <v>0.61929999999999996</v>
      </c>
      <c r="D21" s="114">
        <v>0.95369999999999999</v>
      </c>
      <c r="E21" s="114">
        <v>1.1952</v>
      </c>
      <c r="F21" s="115">
        <v>32.119999999999997</v>
      </c>
    </row>
    <row r="22" spans="1:6" x14ac:dyDescent="0.3">
      <c r="A22" s="112" t="s">
        <v>25</v>
      </c>
      <c r="B22" s="113">
        <v>51.87</v>
      </c>
      <c r="C22" s="114">
        <v>0.61929999999999996</v>
      </c>
      <c r="D22" s="114">
        <v>0.95369999999999999</v>
      </c>
      <c r="E22" s="114">
        <v>1.1952</v>
      </c>
      <c r="F22" s="115">
        <v>32.119999999999997</v>
      </c>
    </row>
    <row r="23" spans="1:6" x14ac:dyDescent="0.3">
      <c r="A23" s="112" t="s">
        <v>26</v>
      </c>
      <c r="B23" s="113">
        <v>62.662999999999997</v>
      </c>
      <c r="C23" s="114">
        <v>0.63339999999999996</v>
      </c>
      <c r="D23" s="114">
        <v>0.97540000000000004</v>
      </c>
      <c r="E23" s="114">
        <v>1.2224999999999999</v>
      </c>
      <c r="F23" s="115">
        <v>39.692500000000003</v>
      </c>
    </row>
    <row r="24" spans="1:6" x14ac:dyDescent="0.3">
      <c r="A24" s="112" t="s">
        <v>27</v>
      </c>
      <c r="B24" s="113">
        <v>51.87</v>
      </c>
      <c r="C24" s="114">
        <v>0.61929999999999996</v>
      </c>
      <c r="D24" s="114">
        <v>0.95369999999999999</v>
      </c>
      <c r="E24" s="114">
        <v>1.1952</v>
      </c>
      <c r="F24" s="115">
        <v>32.119999999999997</v>
      </c>
    </row>
    <row r="25" spans="1:6" x14ac:dyDescent="0.3">
      <c r="A25" s="112" t="s">
        <v>28</v>
      </c>
      <c r="B25" s="113">
        <v>80.965999999999994</v>
      </c>
      <c r="C25" s="114">
        <v>0.60399999999999998</v>
      </c>
      <c r="D25" s="114">
        <v>0.93020000000000003</v>
      </c>
      <c r="E25" s="114">
        <v>1.1657</v>
      </c>
      <c r="F25" s="115">
        <v>48.902000000000001</v>
      </c>
    </row>
    <row r="26" spans="1:6" x14ac:dyDescent="0.3">
      <c r="A26" s="112" t="s">
        <v>29</v>
      </c>
      <c r="B26" s="113">
        <v>51.87</v>
      </c>
      <c r="C26" s="114">
        <v>0.61929999999999996</v>
      </c>
      <c r="D26" s="114">
        <v>0.95369999999999999</v>
      </c>
      <c r="E26" s="114">
        <v>1.1952</v>
      </c>
      <c r="F26" s="115">
        <v>32.119999999999997</v>
      </c>
    </row>
    <row r="27" spans="1:6" x14ac:dyDescent="0.3">
      <c r="A27" s="112" t="s">
        <v>30</v>
      </c>
      <c r="B27" s="113">
        <v>51.87</v>
      </c>
      <c r="C27" s="114">
        <v>0.61929999999999996</v>
      </c>
      <c r="D27" s="114">
        <v>0.95369999999999999</v>
      </c>
      <c r="E27" s="114">
        <v>1.1952</v>
      </c>
      <c r="F27" s="115">
        <v>32.119999999999997</v>
      </c>
    </row>
    <row r="28" spans="1:6" x14ac:dyDescent="0.3">
      <c r="A28" s="112" t="s">
        <v>31</v>
      </c>
      <c r="B28" s="113">
        <v>51.87</v>
      </c>
      <c r="C28" s="114">
        <v>0.61929999999999996</v>
      </c>
      <c r="D28" s="114">
        <v>0.95369999999999999</v>
      </c>
      <c r="E28" s="114">
        <v>1.1952</v>
      </c>
      <c r="F28" s="115">
        <v>32.119999999999997</v>
      </c>
    </row>
    <row r="29" spans="1:6" x14ac:dyDescent="0.3">
      <c r="A29" s="112" t="s">
        <v>32</v>
      </c>
      <c r="B29" s="113">
        <v>51.87</v>
      </c>
      <c r="C29" s="114">
        <v>0.61929999999999996</v>
      </c>
      <c r="D29" s="114">
        <v>0.95369999999999999</v>
      </c>
      <c r="E29" s="114">
        <v>1.1952</v>
      </c>
      <c r="F29" s="115">
        <v>32.119999999999997</v>
      </c>
    </row>
    <row r="30" spans="1:6" x14ac:dyDescent="0.3">
      <c r="A30" s="112" t="s">
        <v>33</v>
      </c>
      <c r="B30" s="113">
        <v>54.717499999999994</v>
      </c>
      <c r="C30" s="114">
        <v>0.6139</v>
      </c>
      <c r="D30" s="114">
        <v>0.94540000000000002</v>
      </c>
      <c r="E30" s="114">
        <v>1.1848000000000001</v>
      </c>
      <c r="F30" s="115">
        <v>33.594000000000001</v>
      </c>
    </row>
    <row r="31" spans="1:6" x14ac:dyDescent="0.3">
      <c r="A31" s="112" t="s">
        <v>34</v>
      </c>
      <c r="B31" s="113">
        <v>51.87</v>
      </c>
      <c r="C31" s="114">
        <v>0.62749999999999995</v>
      </c>
      <c r="D31" s="114">
        <v>0.96640000000000004</v>
      </c>
      <c r="E31" s="114">
        <v>1.2111000000000001</v>
      </c>
      <c r="F31" s="115">
        <v>32.545499999999997</v>
      </c>
    </row>
    <row r="32" spans="1:6" x14ac:dyDescent="0.3">
      <c r="A32" s="112" t="s">
        <v>35</v>
      </c>
      <c r="B32" s="113">
        <v>56.104499999999994</v>
      </c>
      <c r="C32" s="114">
        <v>0.65280000000000005</v>
      </c>
      <c r="D32" s="114">
        <v>1.0053000000000001</v>
      </c>
      <c r="E32" s="114">
        <v>1.2599</v>
      </c>
      <c r="F32" s="115">
        <v>36.6265</v>
      </c>
    </row>
    <row r="33" spans="1:10" x14ac:dyDescent="0.3">
      <c r="A33" s="112" t="s">
        <v>36</v>
      </c>
      <c r="B33" s="113">
        <v>51.87</v>
      </c>
      <c r="C33" s="114">
        <v>0.61929999999999996</v>
      </c>
      <c r="D33" s="114">
        <v>0.95369999999999999</v>
      </c>
      <c r="E33" s="114">
        <v>1.1952</v>
      </c>
      <c r="F33" s="115">
        <v>32.119999999999997</v>
      </c>
    </row>
    <row r="34" spans="1:10" x14ac:dyDescent="0.3">
      <c r="A34" s="112" t="s">
        <v>37</v>
      </c>
      <c r="B34" s="113">
        <v>61.256500000000003</v>
      </c>
      <c r="C34" s="114">
        <v>0.65410000000000001</v>
      </c>
      <c r="D34" s="114">
        <v>1.0073000000000001</v>
      </c>
      <c r="E34" s="114">
        <v>1.2624</v>
      </c>
      <c r="F34" s="115">
        <v>40.070499999999996</v>
      </c>
    </row>
    <row r="35" spans="1:10" x14ac:dyDescent="0.3">
      <c r="A35" s="112" t="s">
        <v>38</v>
      </c>
      <c r="B35" s="113">
        <v>52.9465</v>
      </c>
      <c r="C35" s="114">
        <v>0.65669999999999995</v>
      </c>
      <c r="D35" s="114">
        <v>1.0113000000000001</v>
      </c>
      <c r="E35" s="114">
        <v>1.2674000000000001</v>
      </c>
      <c r="F35" s="115">
        <v>34.767499999999998</v>
      </c>
    </row>
    <row r="36" spans="1:10" x14ac:dyDescent="0.3">
      <c r="A36" s="112" t="s">
        <v>39</v>
      </c>
      <c r="B36" s="113">
        <v>51.87</v>
      </c>
      <c r="C36" s="114">
        <v>0.61929999999999996</v>
      </c>
      <c r="D36" s="114">
        <v>0.95369999999999999</v>
      </c>
      <c r="E36" s="114">
        <v>1.1952</v>
      </c>
      <c r="F36" s="115">
        <v>32.119999999999997</v>
      </c>
    </row>
    <row r="37" spans="1:10" x14ac:dyDescent="0.3">
      <c r="A37" s="112" t="s">
        <v>40</v>
      </c>
      <c r="B37" s="113">
        <v>51.87</v>
      </c>
      <c r="C37" s="114">
        <v>0.61929999999999996</v>
      </c>
      <c r="D37" s="114">
        <v>0.95369999999999999</v>
      </c>
      <c r="E37" s="114">
        <v>1.1952</v>
      </c>
      <c r="F37" s="115">
        <v>32.119999999999997</v>
      </c>
    </row>
    <row r="38" spans="1:10" x14ac:dyDescent="0.3">
      <c r="A38" s="112" t="s">
        <v>41</v>
      </c>
      <c r="B38" s="113">
        <v>51.87</v>
      </c>
      <c r="C38" s="114">
        <v>0.61929999999999996</v>
      </c>
      <c r="D38" s="114">
        <v>0.95369999999999999</v>
      </c>
      <c r="E38" s="114">
        <v>1.1952</v>
      </c>
      <c r="F38" s="115">
        <v>32.119999999999997</v>
      </c>
    </row>
    <row r="39" spans="1:10" x14ac:dyDescent="0.3">
      <c r="A39" s="112" t="s">
        <v>42</v>
      </c>
      <c r="B39" s="113">
        <v>51.87</v>
      </c>
      <c r="C39" s="114">
        <v>0.61929999999999996</v>
      </c>
      <c r="D39" s="114">
        <v>0.95369999999999999</v>
      </c>
      <c r="E39" s="114">
        <v>1.1952</v>
      </c>
      <c r="F39" s="115">
        <v>32.119999999999997</v>
      </c>
    </row>
    <row r="40" spans="1:10" x14ac:dyDescent="0.3">
      <c r="A40" s="112" t="s">
        <v>43</v>
      </c>
      <c r="B40" s="113">
        <v>51.87</v>
      </c>
      <c r="C40" s="114">
        <v>0.61929999999999996</v>
      </c>
      <c r="D40" s="114">
        <v>0.95369999999999999</v>
      </c>
      <c r="E40" s="114">
        <v>1.1952</v>
      </c>
      <c r="F40" s="115">
        <v>32.119999999999997</v>
      </c>
    </row>
    <row r="41" spans="1:10" x14ac:dyDescent="0.3">
      <c r="A41" s="112" t="s">
        <v>44</v>
      </c>
      <c r="B41" s="113">
        <v>59.927</v>
      </c>
      <c r="C41" s="114">
        <v>0.63749999999999996</v>
      </c>
      <c r="D41" s="114">
        <v>0.98180000000000001</v>
      </c>
      <c r="E41" s="114">
        <v>1.2303999999999999</v>
      </c>
      <c r="F41" s="115">
        <v>38.201999999999998</v>
      </c>
    </row>
    <row r="42" spans="1:10" x14ac:dyDescent="0.3">
      <c r="A42" s="112" t="s">
        <v>45</v>
      </c>
      <c r="B42" s="113">
        <v>59.927</v>
      </c>
      <c r="C42" s="114">
        <v>0.63749999999999996</v>
      </c>
      <c r="D42" s="114">
        <v>0.98180000000000001</v>
      </c>
      <c r="E42" s="114">
        <v>1.2303999999999999</v>
      </c>
      <c r="F42" s="115">
        <v>38.201999999999998</v>
      </c>
    </row>
    <row r="43" spans="1:10" x14ac:dyDescent="0.3">
      <c r="A43" s="112" t="s">
        <v>46</v>
      </c>
      <c r="B43" s="113">
        <v>87.222000000000008</v>
      </c>
      <c r="C43" s="114">
        <v>0.62860000000000005</v>
      </c>
      <c r="D43" s="114">
        <v>0.96799999999999997</v>
      </c>
      <c r="E43" s="114">
        <v>1.2132000000000001</v>
      </c>
      <c r="F43" s="115">
        <v>54.828499999999998</v>
      </c>
    </row>
    <row r="44" spans="1:10" x14ac:dyDescent="0.3">
      <c r="A44" s="112" t="s">
        <v>47</v>
      </c>
      <c r="B44" s="113">
        <v>87.222000000000008</v>
      </c>
      <c r="C44" s="114">
        <v>0.62860000000000005</v>
      </c>
      <c r="D44" s="114">
        <v>0.96799999999999997</v>
      </c>
      <c r="E44" s="114">
        <v>1.2132000000000001</v>
      </c>
      <c r="F44" s="115">
        <v>54.828499999999998</v>
      </c>
    </row>
    <row r="45" spans="1:10" x14ac:dyDescent="0.3">
      <c r="A45" s="112" t="s">
        <v>48</v>
      </c>
      <c r="B45" s="113">
        <v>51.87</v>
      </c>
      <c r="C45" s="114">
        <v>0.61929999999999996</v>
      </c>
      <c r="D45" s="114">
        <v>0.95369999999999999</v>
      </c>
      <c r="E45" s="114">
        <v>1.1952</v>
      </c>
      <c r="F45" s="115">
        <v>32.119999999999997</v>
      </c>
    </row>
    <row r="46" spans="1:10" x14ac:dyDescent="0.3">
      <c r="A46" s="112" t="s">
        <v>49</v>
      </c>
      <c r="B46" s="113">
        <v>51.87</v>
      </c>
      <c r="C46" s="114">
        <v>0.63470000000000004</v>
      </c>
      <c r="D46" s="114">
        <v>0.97740000000000005</v>
      </c>
      <c r="E46" s="114">
        <v>1.2250000000000001</v>
      </c>
      <c r="F46" s="115">
        <v>32.922499999999999</v>
      </c>
      <c r="J46" s="3"/>
    </row>
    <row r="47" spans="1:10" x14ac:dyDescent="0.3">
      <c r="A47" s="112" t="s">
        <v>50</v>
      </c>
      <c r="B47" s="113">
        <v>82.081500000000005</v>
      </c>
      <c r="C47" s="114">
        <v>0.60509999999999997</v>
      </c>
      <c r="D47" s="114">
        <v>0.93189999999999995</v>
      </c>
      <c r="E47" s="114">
        <v>1.1677999999999999</v>
      </c>
      <c r="F47" s="115">
        <v>49.668999999999997</v>
      </c>
    </row>
    <row r="48" spans="1:10" x14ac:dyDescent="0.3">
      <c r="A48" s="112" t="s">
        <v>51</v>
      </c>
      <c r="B48" s="113">
        <v>82.081500000000005</v>
      </c>
      <c r="C48" s="114">
        <v>0.60509999999999997</v>
      </c>
      <c r="D48" s="114">
        <v>0.93189999999999995</v>
      </c>
      <c r="E48" s="114">
        <v>1.1677999999999999</v>
      </c>
      <c r="F48" s="115">
        <v>49.668999999999997</v>
      </c>
    </row>
    <row r="49" spans="1:6" x14ac:dyDescent="0.3">
      <c r="A49" s="112" t="s">
        <v>52</v>
      </c>
      <c r="B49" s="113">
        <v>62.028999999999996</v>
      </c>
      <c r="C49" s="114">
        <v>0.62670000000000003</v>
      </c>
      <c r="D49" s="114">
        <v>0.96509999999999996</v>
      </c>
      <c r="E49" s="114">
        <v>1.2095</v>
      </c>
      <c r="F49" s="115">
        <v>38.870999999999995</v>
      </c>
    </row>
    <row r="50" spans="1:6" x14ac:dyDescent="0.3">
      <c r="A50" s="112" t="s">
        <v>53</v>
      </c>
      <c r="B50" s="113">
        <v>79.078999999999994</v>
      </c>
      <c r="C50" s="114">
        <v>0.60360000000000003</v>
      </c>
      <c r="D50" s="114">
        <v>0.92949999999999999</v>
      </c>
      <c r="E50" s="114">
        <v>1.1649</v>
      </c>
      <c r="F50" s="115">
        <v>47.732500000000002</v>
      </c>
    </row>
    <row r="51" spans="1:6" x14ac:dyDescent="0.3">
      <c r="A51" s="112" t="s">
        <v>54</v>
      </c>
      <c r="B51" s="113">
        <v>79.078999999999994</v>
      </c>
      <c r="C51" s="114">
        <v>0.60360000000000003</v>
      </c>
      <c r="D51" s="114">
        <v>0.92949999999999999</v>
      </c>
      <c r="E51" s="114">
        <v>1.1649</v>
      </c>
      <c r="F51" s="115">
        <v>47.732500000000002</v>
      </c>
    </row>
    <row r="52" spans="1:6" x14ac:dyDescent="0.3">
      <c r="A52" s="112" t="s">
        <v>55</v>
      </c>
      <c r="B52" s="113">
        <v>60.258500000000005</v>
      </c>
      <c r="C52" s="114">
        <v>0.64019999999999999</v>
      </c>
      <c r="D52" s="114">
        <v>0.9859</v>
      </c>
      <c r="E52" s="114">
        <v>1.2356</v>
      </c>
      <c r="F52" s="115">
        <v>38.580500000000001</v>
      </c>
    </row>
    <row r="53" spans="1:6" x14ac:dyDescent="0.3">
      <c r="A53" s="112" t="s">
        <v>56</v>
      </c>
      <c r="B53" s="113">
        <v>51.87</v>
      </c>
      <c r="C53" s="114">
        <v>0.61929999999999996</v>
      </c>
      <c r="D53" s="114">
        <v>0.95369999999999999</v>
      </c>
      <c r="E53" s="114">
        <v>1.1952</v>
      </c>
      <c r="F53" s="115">
        <v>32.119999999999997</v>
      </c>
    </row>
    <row r="54" spans="1:6" x14ac:dyDescent="0.3">
      <c r="A54" s="112" t="s">
        <v>57</v>
      </c>
      <c r="B54" s="113">
        <v>51.87</v>
      </c>
      <c r="C54" s="114">
        <v>0.61929999999999996</v>
      </c>
      <c r="D54" s="114">
        <v>0.95369999999999999</v>
      </c>
      <c r="E54" s="114">
        <v>1.1952</v>
      </c>
      <c r="F54" s="115">
        <v>32.119999999999997</v>
      </c>
    </row>
    <row r="55" spans="1:6" x14ac:dyDescent="0.3">
      <c r="A55" s="112" t="s">
        <v>58</v>
      </c>
      <c r="B55" s="113">
        <v>51.87</v>
      </c>
      <c r="C55" s="114">
        <v>0.61929999999999996</v>
      </c>
      <c r="D55" s="114">
        <v>0.95369999999999999</v>
      </c>
      <c r="E55" s="114">
        <v>1.1952</v>
      </c>
      <c r="F55" s="115">
        <v>32.119999999999997</v>
      </c>
    </row>
    <row r="56" spans="1:6" x14ac:dyDescent="0.3">
      <c r="A56" s="112" t="s">
        <v>59</v>
      </c>
      <c r="B56" s="113">
        <v>51.87</v>
      </c>
      <c r="C56" s="114">
        <v>0.61929999999999996</v>
      </c>
      <c r="D56" s="114">
        <v>0.95369999999999999</v>
      </c>
      <c r="E56" s="114">
        <v>1.1952</v>
      </c>
      <c r="F56" s="115">
        <v>32.119999999999997</v>
      </c>
    </row>
    <row r="57" spans="1:6" x14ac:dyDescent="0.3">
      <c r="A57" s="112" t="s">
        <v>60</v>
      </c>
      <c r="B57" s="113">
        <v>55.391499999999994</v>
      </c>
      <c r="C57" s="114">
        <v>0.65069999999999995</v>
      </c>
      <c r="D57" s="114">
        <v>1.0021</v>
      </c>
      <c r="E57" s="114">
        <v>1.2559</v>
      </c>
      <c r="F57" s="115">
        <v>36.044499999999999</v>
      </c>
    </row>
    <row r="58" spans="1:6" x14ac:dyDescent="0.3">
      <c r="A58" s="112" t="s">
        <v>61</v>
      </c>
      <c r="B58" s="113">
        <v>55.391499999999994</v>
      </c>
      <c r="C58" s="114">
        <v>0.65069999999999995</v>
      </c>
      <c r="D58" s="114">
        <v>1.0021</v>
      </c>
      <c r="E58" s="114">
        <v>1.2559</v>
      </c>
      <c r="F58" s="115">
        <v>36.044499999999999</v>
      </c>
    </row>
    <row r="59" spans="1:6" x14ac:dyDescent="0.3">
      <c r="A59" s="112" t="s">
        <v>62</v>
      </c>
      <c r="B59" s="113">
        <v>51.87</v>
      </c>
      <c r="C59" s="114">
        <v>0.61929999999999996</v>
      </c>
      <c r="D59" s="114">
        <v>0.95369999999999999</v>
      </c>
      <c r="E59" s="114">
        <v>1.1952</v>
      </c>
      <c r="F59" s="115">
        <v>32.119999999999997</v>
      </c>
    </row>
    <row r="60" spans="1:6" x14ac:dyDescent="0.3">
      <c r="A60" s="112" t="s">
        <v>63</v>
      </c>
      <c r="B60" s="113">
        <v>51.87</v>
      </c>
      <c r="C60" s="114">
        <v>0.61929999999999996</v>
      </c>
      <c r="D60" s="114">
        <v>0.95369999999999999</v>
      </c>
      <c r="E60" s="114">
        <v>1.1952</v>
      </c>
      <c r="F60" s="115">
        <v>32.119999999999997</v>
      </c>
    </row>
    <row r="61" spans="1:6" x14ac:dyDescent="0.3">
      <c r="A61" s="112" t="s">
        <v>64</v>
      </c>
      <c r="B61" s="113">
        <v>51.87</v>
      </c>
      <c r="C61" s="114">
        <v>0.61929999999999996</v>
      </c>
      <c r="D61" s="114">
        <v>0.95369999999999999</v>
      </c>
      <c r="E61" s="114">
        <v>1.1952</v>
      </c>
      <c r="F61" s="115">
        <v>32.119999999999997</v>
      </c>
    </row>
    <row r="62" spans="1:6" x14ac:dyDescent="0.3">
      <c r="A62" s="112" t="s">
        <v>65</v>
      </c>
      <c r="B62" s="113">
        <v>51.87</v>
      </c>
      <c r="C62" s="114">
        <v>0.61929999999999996</v>
      </c>
      <c r="D62" s="114">
        <v>0.95369999999999999</v>
      </c>
      <c r="E62" s="114">
        <v>1.1952</v>
      </c>
      <c r="F62" s="115">
        <v>32.119999999999997</v>
      </c>
    </row>
    <row r="63" spans="1:6" x14ac:dyDescent="0.3">
      <c r="A63" s="112" t="s">
        <v>66</v>
      </c>
      <c r="B63" s="113">
        <v>51.87</v>
      </c>
      <c r="C63" s="114">
        <v>0.61929999999999996</v>
      </c>
      <c r="D63" s="114">
        <v>0.95369999999999999</v>
      </c>
      <c r="E63" s="114">
        <v>1.1952</v>
      </c>
      <c r="F63" s="115">
        <v>32.119999999999997</v>
      </c>
    </row>
    <row r="64" spans="1:6" x14ac:dyDescent="0.3">
      <c r="A64" s="112" t="s">
        <v>67</v>
      </c>
      <c r="B64" s="113">
        <v>51.87</v>
      </c>
      <c r="C64" s="114">
        <v>0.61929999999999996</v>
      </c>
      <c r="D64" s="114">
        <v>0.95369999999999999</v>
      </c>
      <c r="E64" s="114">
        <v>1.1952</v>
      </c>
      <c r="F64" s="115">
        <v>32.119999999999997</v>
      </c>
    </row>
    <row r="65" spans="1:6" x14ac:dyDescent="0.3">
      <c r="A65" s="112" t="s">
        <v>68</v>
      </c>
      <c r="B65" s="113">
        <v>55.17</v>
      </c>
      <c r="C65" s="114">
        <v>0.64649999999999996</v>
      </c>
      <c r="D65" s="114">
        <v>0.99560000000000004</v>
      </c>
      <c r="E65" s="114">
        <v>1.2477</v>
      </c>
      <c r="F65" s="115">
        <v>35.668999999999997</v>
      </c>
    </row>
    <row r="66" spans="1:6" x14ac:dyDescent="0.3">
      <c r="A66" s="112" t="s">
        <v>69</v>
      </c>
      <c r="B66" s="113">
        <v>60.748000000000005</v>
      </c>
      <c r="C66" s="114">
        <v>0.63119999999999998</v>
      </c>
      <c r="D66" s="114">
        <v>0.97199999999999998</v>
      </c>
      <c r="E66" s="114">
        <v>1.2181999999999999</v>
      </c>
      <c r="F66" s="115">
        <v>38.344000000000001</v>
      </c>
    </row>
    <row r="67" spans="1:6" x14ac:dyDescent="0.3">
      <c r="A67" s="116" t="s">
        <v>70</v>
      </c>
      <c r="B67" s="117">
        <v>51.87</v>
      </c>
      <c r="C67" s="118">
        <v>0.61929999999999996</v>
      </c>
      <c r="D67" s="118">
        <v>0.95369999999999999</v>
      </c>
      <c r="E67" s="118">
        <v>1.1952</v>
      </c>
      <c r="F67" s="119">
        <v>32.119999999999997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DEEB-BB47-44DF-94D4-5BE997840043}">
  <sheetPr>
    <pageSetUpPr fitToPage="1"/>
  </sheetPr>
  <dimension ref="A1:F14"/>
  <sheetViews>
    <sheetView zoomScaleNormal="100" workbookViewId="0"/>
  </sheetViews>
  <sheetFormatPr defaultColWidth="9.109375" defaultRowHeight="14.4" x14ac:dyDescent="0.3"/>
  <cols>
    <col min="1" max="1" width="52.44140625" style="4" customWidth="1"/>
    <col min="2" max="2" width="42.44140625" style="4" bestFit="1" customWidth="1"/>
    <col min="3" max="3" width="15.6640625" style="4" customWidth="1"/>
    <col min="4" max="4" width="21.5546875" style="4" customWidth="1"/>
    <col min="5" max="5" width="19.5546875" style="4" customWidth="1"/>
    <col min="6" max="16384" width="9.109375" style="4"/>
  </cols>
  <sheetData>
    <row r="1" spans="1:6" ht="35.1" customHeight="1" x14ac:dyDescent="0.4">
      <c r="A1" s="6" t="s">
        <v>241</v>
      </c>
      <c r="B1"/>
      <c r="C1"/>
      <c r="D1"/>
      <c r="E1"/>
      <c r="F1"/>
    </row>
    <row r="2" spans="1:6" ht="24.9" customHeight="1" x14ac:dyDescent="0.3">
      <c r="A2" s="7" t="s">
        <v>71</v>
      </c>
      <c r="B2"/>
      <c r="C2"/>
      <c r="D2"/>
      <c r="E2"/>
      <c r="F2"/>
    </row>
    <row r="3" spans="1:6" ht="50.1" customHeight="1" x14ac:dyDescent="0.3">
      <c r="A3" s="8" t="s">
        <v>254</v>
      </c>
      <c r="B3"/>
      <c r="C3"/>
      <c r="D3"/>
      <c r="E3"/>
      <c r="F3"/>
    </row>
    <row r="4" spans="1:6" ht="35.1" customHeight="1" x14ac:dyDescent="0.3">
      <c r="A4" s="9" t="s">
        <v>73</v>
      </c>
      <c r="B4"/>
      <c r="C4"/>
      <c r="D4"/>
      <c r="E4"/>
      <c r="F4"/>
    </row>
    <row r="5" spans="1:6" ht="35.1" customHeight="1" x14ac:dyDescent="0.3">
      <c r="A5" s="29" t="s">
        <v>74</v>
      </c>
      <c r="B5"/>
      <c r="C5"/>
      <c r="D5"/>
      <c r="E5"/>
      <c r="F5"/>
    </row>
    <row r="6" spans="1:6" ht="15.6" x14ac:dyDescent="0.3">
      <c r="A6" s="7" t="s">
        <v>75</v>
      </c>
      <c r="B6"/>
      <c r="C6"/>
      <c r="D6"/>
      <c r="E6"/>
      <c r="F6"/>
    </row>
    <row r="7" spans="1:6" ht="15.6" x14ac:dyDescent="0.3">
      <c r="A7" s="7" t="s">
        <v>76</v>
      </c>
      <c r="B7"/>
      <c r="C7"/>
      <c r="D7"/>
      <c r="E7"/>
      <c r="F7"/>
    </row>
    <row r="8" spans="1:6" ht="15.6" x14ac:dyDescent="0.3">
      <c r="A8" s="7" t="s">
        <v>77</v>
      </c>
      <c r="B8"/>
      <c r="C8"/>
      <c r="D8"/>
      <c r="E8"/>
      <c r="F8"/>
    </row>
    <row r="9" spans="1:6" ht="33.75" customHeight="1" x14ac:dyDescent="0.3">
      <c r="A9" s="126" t="s">
        <v>97</v>
      </c>
      <c r="B9" s="127"/>
    </row>
    <row r="10" spans="1:6" ht="21" customHeight="1" x14ac:dyDescent="0.3">
      <c r="A10" s="79" t="s">
        <v>255</v>
      </c>
      <c r="B10" s="132" t="s">
        <v>256</v>
      </c>
    </row>
    <row r="11" spans="1:6" ht="21" customHeight="1" x14ac:dyDescent="0.3">
      <c r="A11" s="128" t="s">
        <v>1</v>
      </c>
      <c r="B11" s="129" t="e">
        <f>VLOOKUP('Worksheet A1'!B14,'Service County Rates'!A3:F67,2,FALSE)</f>
        <v>#N/A</v>
      </c>
    </row>
    <row r="12" spans="1:6" ht="21" customHeight="1" x14ac:dyDescent="0.3">
      <c r="A12" s="128" t="s">
        <v>2</v>
      </c>
      <c r="B12" s="49" t="e">
        <f>VLOOKUP('Worksheet A1'!B14,'Service County Rates'!A3:F67,3,FALSE)</f>
        <v>#N/A</v>
      </c>
    </row>
    <row r="13" spans="1:6" ht="21" customHeight="1" x14ac:dyDescent="0.3">
      <c r="A13" s="128" t="s">
        <v>3</v>
      </c>
      <c r="B13" s="49" t="e">
        <f>VLOOKUP('Worksheet A1'!B14,'Service County Rates'!A3:F67,4,FALSE)</f>
        <v>#N/A</v>
      </c>
    </row>
    <row r="14" spans="1:6" ht="15.6" x14ac:dyDescent="0.3">
      <c r="A14" s="130" t="s">
        <v>4</v>
      </c>
      <c r="B14" s="131" t="e">
        <f>VLOOKUP('Worksheet A1'!B14,'Service County Rates'!A3:F67,5,FALSE)</f>
        <v>#N/A</v>
      </c>
    </row>
  </sheetData>
  <pageMargins left="0.5" right="0.5" top="0.75" bottom="0.75" header="0.3" footer="0.3"/>
  <pageSetup scale="4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35CBC-88A1-4352-B681-4337A42FC461}">
  <sheetPr>
    <pageSetUpPr fitToPage="1"/>
  </sheetPr>
  <dimension ref="A1:G29"/>
  <sheetViews>
    <sheetView zoomScaleNormal="100" workbookViewId="0"/>
  </sheetViews>
  <sheetFormatPr defaultColWidth="9.109375" defaultRowHeight="14.4" x14ac:dyDescent="0.3"/>
  <cols>
    <col min="1" max="1" width="52.44140625" style="4" customWidth="1"/>
    <col min="2" max="2" width="42.44140625" style="4" bestFit="1" customWidth="1"/>
    <col min="3" max="3" width="15.6640625" style="4" customWidth="1"/>
    <col min="4" max="4" width="21.5546875" style="4" customWidth="1"/>
    <col min="5" max="5" width="19.5546875" style="4" customWidth="1"/>
    <col min="6" max="16384" width="9.109375" style="4"/>
  </cols>
  <sheetData>
    <row r="1" spans="1:6" ht="35.1" customHeight="1" x14ac:dyDescent="0.4">
      <c r="A1" s="6" t="s">
        <v>241</v>
      </c>
      <c r="B1"/>
      <c r="C1"/>
      <c r="D1"/>
      <c r="E1"/>
      <c r="F1"/>
    </row>
    <row r="2" spans="1:6" ht="24.9" customHeight="1" x14ac:dyDescent="0.3">
      <c r="A2" s="7" t="s">
        <v>71</v>
      </c>
      <c r="B2"/>
      <c r="C2"/>
      <c r="D2"/>
      <c r="E2"/>
      <c r="F2"/>
    </row>
    <row r="3" spans="1:6" ht="50.1" customHeight="1" x14ac:dyDescent="0.3">
      <c r="A3" s="8" t="s">
        <v>253</v>
      </c>
      <c r="B3"/>
      <c r="C3"/>
      <c r="D3"/>
      <c r="E3"/>
      <c r="F3"/>
    </row>
    <row r="4" spans="1:6" ht="35.1" customHeight="1" x14ac:dyDescent="0.3">
      <c r="A4" s="9" t="s">
        <v>73</v>
      </c>
      <c r="B4"/>
      <c r="C4"/>
      <c r="D4"/>
      <c r="E4"/>
      <c r="F4"/>
    </row>
    <row r="5" spans="1:6" ht="35.1" customHeight="1" x14ac:dyDescent="0.3">
      <c r="A5" s="29" t="s">
        <v>74</v>
      </c>
      <c r="B5"/>
      <c r="C5"/>
      <c r="D5"/>
      <c r="E5"/>
      <c r="F5"/>
    </row>
    <row r="6" spans="1:6" ht="15.6" x14ac:dyDescent="0.3">
      <c r="A6" s="7" t="s">
        <v>75</v>
      </c>
      <c r="B6"/>
      <c r="C6"/>
      <c r="D6"/>
      <c r="E6"/>
      <c r="F6"/>
    </row>
    <row r="7" spans="1:6" ht="15.6" x14ac:dyDescent="0.3">
      <c r="A7" s="7" t="s">
        <v>76</v>
      </c>
      <c r="B7"/>
      <c r="C7"/>
      <c r="D7"/>
      <c r="E7"/>
      <c r="F7"/>
    </row>
    <row r="8" spans="1:6" ht="15.6" x14ac:dyDescent="0.3">
      <c r="A8" s="7" t="s">
        <v>77</v>
      </c>
      <c r="B8"/>
      <c r="C8"/>
      <c r="D8"/>
      <c r="E8"/>
      <c r="F8"/>
    </row>
    <row r="9" spans="1:6" ht="15.6" x14ac:dyDescent="0.3">
      <c r="A9" s="136" t="s">
        <v>81</v>
      </c>
      <c r="B9"/>
      <c r="C9"/>
      <c r="D9"/>
      <c r="E9"/>
      <c r="F9"/>
    </row>
    <row r="10" spans="1:6" ht="15.6" x14ac:dyDescent="0.3">
      <c r="A10" s="7" t="s">
        <v>82</v>
      </c>
      <c r="B10"/>
      <c r="C10"/>
      <c r="D10"/>
      <c r="E10"/>
      <c r="F10"/>
    </row>
    <row r="11" spans="1:6" ht="15.6" x14ac:dyDescent="0.3">
      <c r="A11" s="7" t="s">
        <v>83</v>
      </c>
      <c r="B11"/>
      <c r="C11"/>
      <c r="D11"/>
      <c r="E11"/>
      <c r="F11"/>
    </row>
    <row r="12" spans="1:6" ht="35.1" customHeight="1" x14ac:dyDescent="0.3">
      <c r="A12" s="124" t="s">
        <v>238</v>
      </c>
      <c r="B12" s="123"/>
      <c r="C12" s="125"/>
      <c r="D12" s="125"/>
    </row>
    <row r="13" spans="1:6" ht="45.6" thickBot="1" x14ac:dyDescent="0.35">
      <c r="A13" s="75" t="s">
        <v>98</v>
      </c>
      <c r="B13" s="76" t="s">
        <v>99</v>
      </c>
      <c r="C13" s="77" t="s">
        <v>100</v>
      </c>
      <c r="D13" s="78" t="s">
        <v>101</v>
      </c>
    </row>
    <row r="14" spans="1:6" ht="30.6" x14ac:dyDescent="0.3">
      <c r="A14" s="13" t="s">
        <v>102</v>
      </c>
      <c r="B14" s="89" t="s">
        <v>206</v>
      </c>
      <c r="C14" s="19">
        <v>1.18</v>
      </c>
      <c r="D14" s="20">
        <f>Table31115[[#This Row],[Total Certified Children 
per day]]*Table31115[[#This Row],[Adjustment Factor]]</f>
        <v>0</v>
      </c>
    </row>
    <row r="15" spans="1:6" ht="30.6" x14ac:dyDescent="0.3">
      <c r="A15" s="14" t="s">
        <v>103</v>
      </c>
      <c r="B15" s="90" t="s">
        <v>206</v>
      </c>
      <c r="C15" s="21">
        <v>1</v>
      </c>
      <c r="D15" s="22">
        <f>Table31115[[#This Row],[Total Certified Children 
per day]]*Table31115[[#This Row],[Adjustment Factor]]</f>
        <v>0</v>
      </c>
    </row>
    <row r="16" spans="1:6" ht="31.2" thickBot="1" x14ac:dyDescent="0.35">
      <c r="A16" s="15" t="s">
        <v>104</v>
      </c>
      <c r="B16" s="91" t="s">
        <v>206</v>
      </c>
      <c r="C16" s="23" t="e">
        <f>'Worksheet A2'!B12</f>
        <v>#N/A</v>
      </c>
      <c r="D16" s="24" t="e">
        <f>Table31115[[#This Row],[Total Certified Children 
per day]]*Table31115[[#This Row],[Adjustment Factor]]</f>
        <v>#N/A</v>
      </c>
    </row>
    <row r="17" spans="1:7" ht="30.6" x14ac:dyDescent="0.3">
      <c r="A17" s="13" t="s">
        <v>105</v>
      </c>
      <c r="B17" s="89" t="s">
        <v>206</v>
      </c>
      <c r="C17" s="19">
        <v>1.8171999999999999</v>
      </c>
      <c r="D17" s="20">
        <f>Table31115[[#This Row],[Total Certified Children 
per day]]*Table31115[[#This Row],[Adjustment Factor]]</f>
        <v>0</v>
      </c>
    </row>
    <row r="18" spans="1:7" ht="30.6" x14ac:dyDescent="0.3">
      <c r="A18" s="14" t="s">
        <v>106</v>
      </c>
      <c r="B18" s="90" t="s">
        <v>206</v>
      </c>
      <c r="C18" s="21">
        <v>1.54</v>
      </c>
      <c r="D18" s="22">
        <f>Table31115[[#This Row],[Total Certified Children 
per day]]*Table31115[[#This Row],[Adjustment Factor]]</f>
        <v>0</v>
      </c>
    </row>
    <row r="19" spans="1:7" ht="31.2" thickBot="1" x14ac:dyDescent="0.35">
      <c r="A19" s="15" t="s">
        <v>107</v>
      </c>
      <c r="B19" s="91" t="s">
        <v>206</v>
      </c>
      <c r="C19" s="23" t="e">
        <f>'Worksheet A2'!B13</f>
        <v>#N/A</v>
      </c>
      <c r="D19" s="24" t="e">
        <f>Table31115[[#This Row],[Total Certified Children 
per day]]*Table31115[[#This Row],[Adjustment Factor]]</f>
        <v>#N/A</v>
      </c>
    </row>
    <row r="20" spans="1:7" ht="30.6" x14ac:dyDescent="0.3">
      <c r="A20" s="13" t="s">
        <v>108</v>
      </c>
      <c r="B20" s="89" t="s">
        <v>206</v>
      </c>
      <c r="C20" s="19">
        <v>1.298</v>
      </c>
      <c r="D20" s="20">
        <f>Table31115[[#This Row],[Total Certified Children 
per day]]*Table31115[[#This Row],[Adjustment Factor]]</f>
        <v>0</v>
      </c>
    </row>
    <row r="21" spans="1:7" ht="30.6" x14ac:dyDescent="0.3">
      <c r="A21" s="14" t="s">
        <v>109</v>
      </c>
      <c r="B21" s="90" t="s">
        <v>206</v>
      </c>
      <c r="C21" s="21">
        <v>1.1000000000000001</v>
      </c>
      <c r="D21" s="22">
        <f>Table31115[[#This Row],[Total Certified Children 
per day]]*Table31115[[#This Row],[Adjustment Factor]]</f>
        <v>0</v>
      </c>
    </row>
    <row r="22" spans="1:7" ht="31.2" thickBot="1" x14ac:dyDescent="0.35">
      <c r="A22" s="15" t="s">
        <v>110</v>
      </c>
      <c r="B22" s="91" t="s">
        <v>206</v>
      </c>
      <c r="C22" s="23" t="e">
        <f>C16</f>
        <v>#N/A</v>
      </c>
      <c r="D22" s="24" t="e">
        <f>Table31115[[#This Row],[Total Certified Children 
per day]]*Table31115[[#This Row],[Adjustment Factor]]</f>
        <v>#N/A</v>
      </c>
    </row>
    <row r="23" spans="1:7" ht="30.6" x14ac:dyDescent="0.3">
      <c r="A23" s="13" t="s">
        <v>111</v>
      </c>
      <c r="B23" s="89" t="s">
        <v>206</v>
      </c>
      <c r="C23" s="19">
        <v>1.298</v>
      </c>
      <c r="D23" s="20">
        <f>Table31115[[#This Row],[Total Certified Children 
per day]]*Table31115[[#This Row],[Adjustment Factor]]</f>
        <v>0</v>
      </c>
    </row>
    <row r="24" spans="1:7" ht="30.6" x14ac:dyDescent="0.3">
      <c r="A24" s="14" t="s">
        <v>112</v>
      </c>
      <c r="B24" s="90" t="s">
        <v>206</v>
      </c>
      <c r="C24" s="21">
        <v>1.1000000000000001</v>
      </c>
      <c r="D24" s="22">
        <f>Table31115[[#This Row],[Total Certified Children 
per day]]*Table31115[[#This Row],[Adjustment Factor]]</f>
        <v>0</v>
      </c>
    </row>
    <row r="25" spans="1:7" ht="31.2" thickBot="1" x14ac:dyDescent="0.35">
      <c r="A25" s="15" t="s">
        <v>113</v>
      </c>
      <c r="B25" s="91" t="s">
        <v>206</v>
      </c>
      <c r="C25" s="23" t="e">
        <f>C16</f>
        <v>#N/A</v>
      </c>
      <c r="D25" s="24" t="e">
        <f>Table31115[[#This Row],[Total Certified Children 
per day]]*Table31115[[#This Row],[Adjustment Factor]]</f>
        <v>#N/A</v>
      </c>
    </row>
    <row r="26" spans="1:7" ht="30.6" x14ac:dyDescent="0.3">
      <c r="A26" s="13" t="s">
        <v>114</v>
      </c>
      <c r="B26" s="89" t="s">
        <v>206</v>
      </c>
      <c r="C26" s="19">
        <v>2.2774000000000001</v>
      </c>
      <c r="D26" s="20">
        <f>Table31115[[#This Row],[Total Certified Children 
per day]]*Table31115[[#This Row],[Adjustment Factor]]</f>
        <v>0</v>
      </c>
      <c r="E26" s="44"/>
    </row>
    <row r="27" spans="1:7" ht="30.6" x14ac:dyDescent="0.3">
      <c r="A27" s="14" t="s">
        <v>115</v>
      </c>
      <c r="B27" s="90" t="s">
        <v>206</v>
      </c>
      <c r="C27" s="21">
        <v>1.93</v>
      </c>
      <c r="D27" s="22">
        <f>Table31115[[#This Row],[Total Certified Children 
per day]]*Table31115[[#This Row],[Adjustment Factor]]</f>
        <v>0</v>
      </c>
    </row>
    <row r="28" spans="1:7" ht="31.2" thickBot="1" x14ac:dyDescent="0.35">
      <c r="A28" s="15" t="s">
        <v>116</v>
      </c>
      <c r="B28" s="91" t="s">
        <v>206</v>
      </c>
      <c r="C28" s="23" t="e">
        <f>'Worksheet A2'!B14</f>
        <v>#N/A</v>
      </c>
      <c r="D28" s="24" t="e">
        <f>Table31115[[#This Row],[Total Certified Children 
per day]]*Table31115[[#This Row],[Adjustment Factor]]</f>
        <v>#N/A</v>
      </c>
    </row>
    <row r="29" spans="1:7" ht="30.75" customHeight="1" x14ac:dyDescent="0.3">
      <c r="A29" s="16" t="s">
        <v>117</v>
      </c>
      <c r="B29" s="27">
        <f>SUBTOTAL(109,B14:B28)</f>
        <v>0</v>
      </c>
      <c r="C29" s="25" t="s">
        <v>118</v>
      </c>
      <c r="D29" s="26" t="e">
        <f>SUBTOTAL(109,D14:D28)</f>
        <v>#N/A</v>
      </c>
      <c r="G29"/>
    </row>
  </sheetData>
  <pageMargins left="0.5" right="0.5" top="0.75" bottom="0.75" header="0.3" footer="0.3"/>
  <pageSetup scale="49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F392-02A1-4F54-9753-A7B942AD00DB}">
  <sheetPr>
    <pageSetUpPr fitToPage="1"/>
  </sheetPr>
  <dimension ref="A1:F15"/>
  <sheetViews>
    <sheetView zoomScaleNormal="100" workbookViewId="0"/>
  </sheetViews>
  <sheetFormatPr defaultColWidth="9.109375" defaultRowHeight="14.4" x14ac:dyDescent="0.3"/>
  <cols>
    <col min="1" max="1" width="52.44140625" style="4" customWidth="1"/>
    <col min="2" max="2" width="42.44140625" style="4" bestFit="1" customWidth="1"/>
    <col min="3" max="3" width="15.6640625" style="4" customWidth="1"/>
    <col min="4" max="4" width="21.5546875" style="4" customWidth="1"/>
    <col min="5" max="5" width="19.5546875" style="4" customWidth="1"/>
    <col min="6" max="16384" width="9.109375" style="4"/>
  </cols>
  <sheetData>
    <row r="1" spans="1:6" ht="35.1" customHeight="1" x14ac:dyDescent="0.4">
      <c r="A1" s="6" t="s">
        <v>241</v>
      </c>
      <c r="B1"/>
      <c r="C1"/>
      <c r="D1"/>
      <c r="E1"/>
      <c r="F1"/>
    </row>
    <row r="2" spans="1:6" ht="24.9" customHeight="1" x14ac:dyDescent="0.3">
      <c r="A2" s="7" t="s">
        <v>71</v>
      </c>
      <c r="B2"/>
      <c r="C2"/>
      <c r="D2"/>
      <c r="E2"/>
      <c r="F2"/>
    </row>
    <row r="3" spans="1:6" ht="50.1" customHeight="1" x14ac:dyDescent="0.3">
      <c r="A3" s="8" t="s">
        <v>252</v>
      </c>
      <c r="B3"/>
      <c r="C3"/>
      <c r="D3"/>
      <c r="E3"/>
      <c r="F3"/>
    </row>
    <row r="4" spans="1:6" ht="35.1" customHeight="1" x14ac:dyDescent="0.3">
      <c r="A4" s="9" t="s">
        <v>73</v>
      </c>
      <c r="B4"/>
      <c r="C4"/>
      <c r="D4"/>
      <c r="E4"/>
      <c r="F4"/>
    </row>
    <row r="5" spans="1:6" ht="35.1" customHeight="1" x14ac:dyDescent="0.3">
      <c r="A5" s="29" t="s">
        <v>74</v>
      </c>
      <c r="B5"/>
      <c r="C5"/>
      <c r="D5"/>
      <c r="E5"/>
      <c r="F5"/>
    </row>
    <row r="6" spans="1:6" ht="15.6" x14ac:dyDescent="0.3">
      <c r="A6" s="7" t="s">
        <v>75</v>
      </c>
      <c r="B6"/>
      <c r="C6"/>
      <c r="D6"/>
      <c r="E6"/>
      <c r="F6"/>
    </row>
    <row r="7" spans="1:6" ht="15.6" x14ac:dyDescent="0.3">
      <c r="A7" s="7" t="s">
        <v>76</v>
      </c>
      <c r="B7"/>
      <c r="C7"/>
      <c r="D7"/>
      <c r="E7"/>
      <c r="F7"/>
    </row>
    <row r="8" spans="1:6" ht="15.6" x14ac:dyDescent="0.3">
      <c r="A8" s="7" t="s">
        <v>77</v>
      </c>
      <c r="B8"/>
      <c r="C8"/>
      <c r="D8"/>
      <c r="E8"/>
      <c r="F8"/>
    </row>
    <row r="9" spans="1:6" ht="15.6" x14ac:dyDescent="0.3">
      <c r="A9" s="136" t="s">
        <v>84</v>
      </c>
      <c r="B9"/>
      <c r="C9"/>
      <c r="D9"/>
      <c r="E9"/>
      <c r="F9"/>
    </row>
    <row r="10" spans="1:6" ht="15.6" x14ac:dyDescent="0.3">
      <c r="A10" s="7" t="s">
        <v>85</v>
      </c>
      <c r="B10"/>
      <c r="C10"/>
      <c r="D10"/>
      <c r="E10"/>
      <c r="F10"/>
    </row>
    <row r="11" spans="1:6" ht="15.6" x14ac:dyDescent="0.3">
      <c r="A11" s="7" t="s">
        <v>86</v>
      </c>
      <c r="B11"/>
      <c r="C11"/>
      <c r="D11"/>
      <c r="E11"/>
      <c r="F11"/>
    </row>
    <row r="12" spans="1:6" ht="15.6" x14ac:dyDescent="0.3">
      <c r="A12" s="7" t="s">
        <v>87</v>
      </c>
      <c r="B12"/>
      <c r="C12"/>
      <c r="D12"/>
      <c r="E12"/>
      <c r="F12"/>
    </row>
    <row r="13" spans="1:6" ht="36.75" customHeight="1" x14ac:dyDescent="0.3">
      <c r="A13" s="29" t="s">
        <v>239</v>
      </c>
    </row>
    <row r="14" spans="1:6" ht="75" x14ac:dyDescent="0.3">
      <c r="A14" s="72" t="s">
        <v>119</v>
      </c>
      <c r="B14" s="73" t="s">
        <v>120</v>
      </c>
      <c r="C14" s="74" t="s">
        <v>121</v>
      </c>
      <c r="D14" s="74" t="s">
        <v>1</v>
      </c>
      <c r="E14" s="74" t="s">
        <v>122</v>
      </c>
    </row>
    <row r="15" spans="1:6" ht="15.6" x14ac:dyDescent="0.3">
      <c r="A15" s="45" t="e">
        <f>'Worksheet A3'!D29</f>
        <v>#N/A</v>
      </c>
      <c r="B15" s="92" t="s">
        <v>206</v>
      </c>
      <c r="C15" s="46" t="e">
        <f>Table13541216[Total Adjusted Child Days of Enrollment per day
]*Table13541216[Total Days of Operation 
From Program Calendar
]</f>
        <v>#N/A</v>
      </c>
      <c r="D15" s="47" t="e">
        <f>'Worksheet A2'!B11</f>
        <v>#N/A</v>
      </c>
      <c r="E15" s="48" t="e">
        <f>Table13541216[Total Annual Adjusted Child Days of Enrollment
]*Table13541216[Contract Rate for Full-Day Service]</f>
        <v>#N/A</v>
      </c>
    </row>
  </sheetData>
  <pageMargins left="0.5" right="0.5" top="0.75" bottom="0.75" header="0.3" footer="0.3"/>
  <pageSetup scale="49"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89A7E-1A15-41AB-A49A-67414A4982C9}">
  <sheetPr>
    <pageSetUpPr fitToPage="1"/>
  </sheetPr>
  <dimension ref="A1:F32"/>
  <sheetViews>
    <sheetView zoomScaleNormal="100" workbookViewId="0"/>
  </sheetViews>
  <sheetFormatPr defaultColWidth="9.109375" defaultRowHeight="14.4" x14ac:dyDescent="0.3"/>
  <cols>
    <col min="1" max="1" width="50.33203125" style="4" customWidth="1"/>
    <col min="2" max="2" width="22" style="4" customWidth="1"/>
    <col min="3" max="3" width="15.6640625" style="4" customWidth="1"/>
    <col min="4" max="4" width="21.5546875" style="4" customWidth="1"/>
    <col min="5" max="16384" width="9.109375" style="4"/>
  </cols>
  <sheetData>
    <row r="1" spans="1:6" ht="36.75" customHeight="1" x14ac:dyDescent="0.4">
      <c r="A1" s="6" t="s">
        <v>251</v>
      </c>
      <c r="B1"/>
      <c r="C1"/>
      <c r="D1"/>
      <c r="E1"/>
      <c r="F1"/>
    </row>
    <row r="2" spans="1:6" ht="35.1" customHeight="1" x14ac:dyDescent="0.3">
      <c r="A2" s="9" t="s">
        <v>123</v>
      </c>
      <c r="B2"/>
      <c r="C2"/>
      <c r="D2"/>
      <c r="E2"/>
      <c r="F2"/>
    </row>
    <row r="3" spans="1:6" ht="35.1" customHeight="1" x14ac:dyDescent="0.3">
      <c r="A3" s="29" t="s">
        <v>124</v>
      </c>
      <c r="B3"/>
      <c r="C3"/>
      <c r="D3"/>
      <c r="E3"/>
      <c r="F3"/>
    </row>
    <row r="4" spans="1:6" ht="15.6" x14ac:dyDescent="0.3">
      <c r="A4" s="7" t="s">
        <v>125</v>
      </c>
      <c r="B4"/>
      <c r="C4"/>
      <c r="D4"/>
      <c r="E4"/>
      <c r="F4"/>
    </row>
    <row r="5" spans="1:6" ht="15.6" x14ac:dyDescent="0.3">
      <c r="A5" s="7" t="s">
        <v>126</v>
      </c>
      <c r="B5"/>
      <c r="C5"/>
      <c r="D5"/>
      <c r="E5"/>
      <c r="F5"/>
    </row>
    <row r="6" spans="1:6" ht="15.6" x14ac:dyDescent="0.3">
      <c r="A6" s="30" t="s">
        <v>127</v>
      </c>
      <c r="B6"/>
      <c r="C6"/>
      <c r="D6"/>
      <c r="E6"/>
      <c r="F6"/>
    </row>
    <row r="7" spans="1:6" ht="15.6" x14ac:dyDescent="0.3">
      <c r="A7" s="7" t="s">
        <v>128</v>
      </c>
      <c r="B7"/>
      <c r="C7"/>
      <c r="D7"/>
      <c r="E7"/>
      <c r="F7"/>
    </row>
    <row r="8" spans="1:6" ht="15.6" x14ac:dyDescent="0.3">
      <c r="A8" s="7" t="s">
        <v>129</v>
      </c>
      <c r="B8"/>
      <c r="C8"/>
      <c r="D8"/>
      <c r="E8"/>
      <c r="F8"/>
    </row>
    <row r="9" spans="1:6" ht="15.6" x14ac:dyDescent="0.3">
      <c r="A9" s="7" t="s">
        <v>130</v>
      </c>
      <c r="B9"/>
      <c r="C9"/>
      <c r="D9"/>
      <c r="E9"/>
      <c r="F9"/>
    </row>
    <row r="10" spans="1:6" ht="35.1" customHeight="1" x14ac:dyDescent="0.3">
      <c r="A10" s="29" t="s">
        <v>131</v>
      </c>
      <c r="B10"/>
      <c r="C10"/>
      <c r="D10"/>
      <c r="E10"/>
      <c r="F10"/>
    </row>
    <row r="11" spans="1:6" ht="63" customHeight="1" thickBot="1" x14ac:dyDescent="0.35">
      <c r="A11" s="12" t="s">
        <v>98</v>
      </c>
      <c r="B11" s="17" t="s">
        <v>132</v>
      </c>
      <c r="C11" s="17" t="s">
        <v>100</v>
      </c>
      <c r="D11" s="18" t="s">
        <v>133</v>
      </c>
    </row>
    <row r="12" spans="1:6" ht="30.6" x14ac:dyDescent="0.3">
      <c r="A12" s="13" t="s">
        <v>102</v>
      </c>
      <c r="B12" s="93" t="s">
        <v>206</v>
      </c>
      <c r="C12" s="19">
        <v>1.18</v>
      </c>
      <c r="D12" s="20">
        <f>Table36[[#This Row],[Total 
Non-Certified Children per day]]*Table36[[#This Row],[Adjustment Factor]]</f>
        <v>0</v>
      </c>
    </row>
    <row r="13" spans="1:6" ht="30.6" x14ac:dyDescent="0.3">
      <c r="A13" s="14" t="s">
        <v>103</v>
      </c>
      <c r="B13" s="94" t="s">
        <v>206</v>
      </c>
      <c r="C13" s="21">
        <v>1</v>
      </c>
      <c r="D13" s="22">
        <f>Table36[[#This Row],[Total 
Non-Certified Children per day]]*Table36[[#This Row],[Adjustment Factor]]</f>
        <v>0</v>
      </c>
    </row>
    <row r="14" spans="1:6" ht="30.6" x14ac:dyDescent="0.3">
      <c r="A14" s="15" t="s">
        <v>104</v>
      </c>
      <c r="B14" s="95" t="s">
        <v>206</v>
      </c>
      <c r="C14" s="23" t="e">
        <f>'Worksheet A3'!C16</f>
        <v>#N/A</v>
      </c>
      <c r="D14" s="24" t="e">
        <f>Table36[[#This Row],[Total 
Non-Certified Children per day]]*Table36[[#This Row],[Adjustment Factor]]</f>
        <v>#N/A</v>
      </c>
    </row>
    <row r="15" spans="1:6" ht="30.6" x14ac:dyDescent="0.3">
      <c r="A15" s="13" t="s">
        <v>105</v>
      </c>
      <c r="B15" s="93" t="s">
        <v>206</v>
      </c>
      <c r="C15" s="19">
        <v>1.8171999999999999</v>
      </c>
      <c r="D15" s="20">
        <f>Table36[[#This Row],[Total 
Non-Certified Children per day]]*Table36[[#This Row],[Adjustment Factor]]</f>
        <v>0</v>
      </c>
    </row>
    <row r="16" spans="1:6" ht="30.6" x14ac:dyDescent="0.3">
      <c r="A16" s="14" t="s">
        <v>106</v>
      </c>
      <c r="B16" s="94" t="s">
        <v>206</v>
      </c>
      <c r="C16" s="21">
        <v>1.54</v>
      </c>
      <c r="D16" s="22">
        <f>Table36[[#This Row],[Total 
Non-Certified Children per day]]*Table36[[#This Row],[Adjustment Factor]]</f>
        <v>0</v>
      </c>
    </row>
    <row r="17" spans="1:4" ht="30.6" x14ac:dyDescent="0.3">
      <c r="A17" s="15" t="s">
        <v>107</v>
      </c>
      <c r="B17" s="95" t="s">
        <v>206</v>
      </c>
      <c r="C17" s="31" t="e">
        <f>'Worksheet A3'!C19</f>
        <v>#N/A</v>
      </c>
      <c r="D17" s="24" t="e">
        <f>Table36[[#This Row],[Total 
Non-Certified Children per day]]*Table36[[#This Row],[Adjustment Factor]]</f>
        <v>#N/A</v>
      </c>
    </row>
    <row r="18" spans="1:4" ht="30.6" x14ac:dyDescent="0.3">
      <c r="A18" s="13" t="s">
        <v>108</v>
      </c>
      <c r="B18" s="93" t="s">
        <v>206</v>
      </c>
      <c r="C18" s="19">
        <v>1.298</v>
      </c>
      <c r="D18" s="20">
        <f>Table36[[#This Row],[Total 
Non-Certified Children per day]]*Table36[[#This Row],[Adjustment Factor]]</f>
        <v>0</v>
      </c>
    </row>
    <row r="19" spans="1:4" ht="30.6" x14ac:dyDescent="0.3">
      <c r="A19" s="14" t="s">
        <v>109</v>
      </c>
      <c r="B19" s="94" t="s">
        <v>206</v>
      </c>
      <c r="C19" s="21">
        <v>1.1000000000000001</v>
      </c>
      <c r="D19" s="22">
        <f>Table36[[#This Row],[Total 
Non-Certified Children per day]]*Table36[[#This Row],[Adjustment Factor]]</f>
        <v>0</v>
      </c>
    </row>
    <row r="20" spans="1:4" ht="30.6" x14ac:dyDescent="0.3">
      <c r="A20" s="15" t="s">
        <v>110</v>
      </c>
      <c r="B20" s="95" t="s">
        <v>206</v>
      </c>
      <c r="C20" s="23" t="e">
        <f>'Worksheet A3'!C22</f>
        <v>#N/A</v>
      </c>
      <c r="D20" s="24" t="e">
        <f>Table36[[#This Row],[Total 
Non-Certified Children per day]]*Table36[[#This Row],[Adjustment Factor]]</f>
        <v>#N/A</v>
      </c>
    </row>
    <row r="21" spans="1:4" ht="30.6" x14ac:dyDescent="0.3">
      <c r="A21" s="13" t="s">
        <v>111</v>
      </c>
      <c r="B21" s="93" t="s">
        <v>206</v>
      </c>
      <c r="C21" s="19">
        <v>1.298</v>
      </c>
      <c r="D21" s="20">
        <f>Table36[[#This Row],[Total 
Non-Certified Children per day]]*Table36[[#This Row],[Adjustment Factor]]</f>
        <v>0</v>
      </c>
    </row>
    <row r="22" spans="1:4" ht="30.6" x14ac:dyDescent="0.3">
      <c r="A22" s="14" t="s">
        <v>112</v>
      </c>
      <c r="B22" s="94" t="s">
        <v>206</v>
      </c>
      <c r="C22" s="21">
        <v>1.1000000000000001</v>
      </c>
      <c r="D22" s="22">
        <f>Table36[[#This Row],[Total 
Non-Certified Children per day]]*Table36[[#This Row],[Adjustment Factor]]</f>
        <v>0</v>
      </c>
    </row>
    <row r="23" spans="1:4" ht="30.6" x14ac:dyDescent="0.3">
      <c r="A23" s="15" t="s">
        <v>113</v>
      </c>
      <c r="B23" s="95" t="s">
        <v>206</v>
      </c>
      <c r="C23" s="23" t="e">
        <f>'Worksheet A3'!C25</f>
        <v>#N/A</v>
      </c>
      <c r="D23" s="24" t="e">
        <f>Table36[[#This Row],[Total 
Non-Certified Children per day]]*Table36[[#This Row],[Adjustment Factor]]</f>
        <v>#N/A</v>
      </c>
    </row>
    <row r="24" spans="1:4" ht="30.6" x14ac:dyDescent="0.3">
      <c r="A24" s="13" t="s">
        <v>114</v>
      </c>
      <c r="B24" s="93" t="s">
        <v>206</v>
      </c>
      <c r="C24" s="19">
        <v>2.2774000000000001</v>
      </c>
      <c r="D24" s="20">
        <f>Table36[[#This Row],[Total 
Non-Certified Children per day]]*Table36[[#This Row],[Adjustment Factor]]</f>
        <v>0</v>
      </c>
    </row>
    <row r="25" spans="1:4" ht="30.6" x14ac:dyDescent="0.3">
      <c r="A25" s="14" t="s">
        <v>115</v>
      </c>
      <c r="B25" s="81">
        <v>0</v>
      </c>
      <c r="C25" s="21">
        <v>1.93</v>
      </c>
      <c r="D25" s="22">
        <f>Table36[[#This Row],[Total 
Non-Certified Children per day]]*Table36[[#This Row],[Adjustment Factor]]</f>
        <v>0</v>
      </c>
    </row>
    <row r="26" spans="1:4" ht="30.6" x14ac:dyDescent="0.3">
      <c r="A26" s="15" t="s">
        <v>116</v>
      </c>
      <c r="B26" s="95" t="s">
        <v>206</v>
      </c>
      <c r="C26" s="23" t="e">
        <f>'Worksheet A3'!C28</f>
        <v>#N/A</v>
      </c>
      <c r="D26" s="24" t="e">
        <f>Table36[[#This Row],[Total 
Non-Certified Children per day]]*Table36[[#This Row],[Adjustment Factor]]</f>
        <v>#N/A</v>
      </c>
    </row>
    <row r="27" spans="1:4" ht="15.6" x14ac:dyDescent="0.3">
      <c r="A27" s="16" t="s">
        <v>117</v>
      </c>
      <c r="B27" s="27">
        <f>SUBTOTAL(109,B12:B26)</f>
        <v>0</v>
      </c>
      <c r="C27" s="25" t="s">
        <v>118</v>
      </c>
      <c r="D27" s="26" t="e">
        <f>SUBTOTAL(109,D12:D26)</f>
        <v>#N/A</v>
      </c>
    </row>
    <row r="32" spans="1:4" ht="30" customHeight="1" x14ac:dyDescent="0.3"/>
  </sheetData>
  <pageMargins left="0.5" right="0.5" top="0.75" bottom="0.75" header="0.3" footer="0.3"/>
  <pageSetup scale="65" orientation="portrait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"/>
  <sheetViews>
    <sheetView zoomScaleNormal="100" workbookViewId="0"/>
  </sheetViews>
  <sheetFormatPr defaultColWidth="9.109375" defaultRowHeight="14.4" x14ac:dyDescent="0.3"/>
  <cols>
    <col min="1" max="1" width="45.33203125" style="4" customWidth="1"/>
    <col min="2" max="2" width="36.88671875" style="4" customWidth="1"/>
    <col min="3" max="3" width="31.6640625" style="4" customWidth="1"/>
    <col min="4" max="16384" width="9.109375" style="4"/>
  </cols>
  <sheetData>
    <row r="1" spans="1:4" ht="21" x14ac:dyDescent="0.4">
      <c r="A1" s="6" t="s">
        <v>247</v>
      </c>
      <c r="B1" s="32"/>
      <c r="C1" s="32"/>
      <c r="D1"/>
    </row>
    <row r="2" spans="1:4" ht="35.1" customHeight="1" x14ac:dyDescent="0.3">
      <c r="A2" s="29" t="s">
        <v>124</v>
      </c>
      <c r="B2" s="7"/>
      <c r="C2" s="7"/>
      <c r="D2"/>
    </row>
    <row r="3" spans="1:4" ht="15.6" x14ac:dyDescent="0.3">
      <c r="A3" s="7" t="s">
        <v>248</v>
      </c>
      <c r="B3" s="7"/>
      <c r="C3" s="7"/>
      <c r="D3"/>
    </row>
    <row r="4" spans="1:4" ht="15" customHeight="1" x14ac:dyDescent="0.3">
      <c r="A4" s="7" t="s">
        <v>134</v>
      </c>
      <c r="B4" s="7"/>
      <c r="C4" s="7"/>
      <c r="D4"/>
    </row>
    <row r="5" spans="1:4" ht="15.6" x14ac:dyDescent="0.3">
      <c r="A5" s="7" t="s">
        <v>135</v>
      </c>
      <c r="B5" s="7"/>
      <c r="C5" s="7"/>
      <c r="D5"/>
    </row>
    <row r="6" spans="1:4" ht="35.1" customHeight="1" x14ac:dyDescent="0.3">
      <c r="A6" s="29" t="s">
        <v>136</v>
      </c>
      <c r="B6" s="7"/>
      <c r="C6" s="7"/>
      <c r="D6"/>
    </row>
    <row r="7" spans="1:4" ht="95.25" customHeight="1" x14ac:dyDescent="0.3">
      <c r="A7" s="52" t="s">
        <v>137</v>
      </c>
      <c r="B7" s="53" t="s">
        <v>249</v>
      </c>
      <c r="C7" s="54" t="s">
        <v>250</v>
      </c>
    </row>
    <row r="8" spans="1:4" ht="15.6" x14ac:dyDescent="0.3">
      <c r="A8" s="82" t="s">
        <v>207</v>
      </c>
      <c r="B8" s="83" t="s">
        <v>208</v>
      </c>
      <c r="C8" s="84" t="s">
        <v>209</v>
      </c>
    </row>
    <row r="9" spans="1:4" ht="15.6" x14ac:dyDescent="0.3">
      <c r="A9" s="82" t="s">
        <v>207</v>
      </c>
      <c r="B9" s="83" t="s">
        <v>208</v>
      </c>
      <c r="C9" s="84" t="s">
        <v>209</v>
      </c>
    </row>
    <row r="10" spans="1:4" ht="15.6" x14ac:dyDescent="0.3">
      <c r="A10" s="82" t="s">
        <v>207</v>
      </c>
      <c r="B10" s="83" t="s">
        <v>208</v>
      </c>
      <c r="C10" s="84" t="s">
        <v>209</v>
      </c>
    </row>
    <row r="11" spans="1:4" ht="15.6" x14ac:dyDescent="0.3">
      <c r="A11" s="82" t="s">
        <v>207</v>
      </c>
      <c r="B11" s="83" t="s">
        <v>208</v>
      </c>
      <c r="C11" s="84" t="s">
        <v>209</v>
      </c>
    </row>
    <row r="12" spans="1:4" ht="15.6" x14ac:dyDescent="0.3">
      <c r="A12" s="82" t="s">
        <v>207</v>
      </c>
      <c r="B12" s="83" t="s">
        <v>208</v>
      </c>
      <c r="C12" s="84" t="s">
        <v>209</v>
      </c>
    </row>
    <row r="13" spans="1:4" ht="15.6" x14ac:dyDescent="0.3">
      <c r="A13" s="82" t="s">
        <v>207</v>
      </c>
      <c r="B13" s="83" t="s">
        <v>208</v>
      </c>
      <c r="C13" s="84" t="s">
        <v>209</v>
      </c>
    </row>
    <row r="14" spans="1:4" ht="15.6" x14ac:dyDescent="0.3">
      <c r="A14" s="82" t="s">
        <v>207</v>
      </c>
      <c r="B14" s="83" t="s">
        <v>208</v>
      </c>
      <c r="C14" s="84" t="s">
        <v>209</v>
      </c>
    </row>
    <row r="15" spans="1:4" ht="15.6" x14ac:dyDescent="0.3">
      <c r="A15" s="82" t="s">
        <v>207</v>
      </c>
      <c r="B15" s="83" t="s">
        <v>208</v>
      </c>
      <c r="C15" s="84" t="s">
        <v>209</v>
      </c>
    </row>
    <row r="16" spans="1:4" ht="15.6" x14ac:dyDescent="0.3">
      <c r="A16" s="82" t="s">
        <v>207</v>
      </c>
      <c r="B16" s="83" t="s">
        <v>208</v>
      </c>
      <c r="C16" s="84" t="s">
        <v>209</v>
      </c>
    </row>
    <row r="17" spans="1:3" ht="15.6" x14ac:dyDescent="0.3">
      <c r="A17" s="82" t="s">
        <v>207</v>
      </c>
      <c r="B17" s="83" t="s">
        <v>208</v>
      </c>
      <c r="C17" s="84" t="s">
        <v>209</v>
      </c>
    </row>
    <row r="18" spans="1:3" ht="15.6" x14ac:dyDescent="0.3">
      <c r="A18" s="82" t="s">
        <v>207</v>
      </c>
      <c r="B18" s="83" t="s">
        <v>208</v>
      </c>
      <c r="C18" s="84" t="s">
        <v>209</v>
      </c>
    </row>
    <row r="19" spans="1:3" ht="15.6" x14ac:dyDescent="0.3">
      <c r="A19" s="82" t="s">
        <v>207</v>
      </c>
      <c r="B19" s="83" t="s">
        <v>208</v>
      </c>
      <c r="C19" s="84" t="s">
        <v>209</v>
      </c>
    </row>
    <row r="20" spans="1:3" ht="15.6" x14ac:dyDescent="0.3">
      <c r="A20" s="82" t="s">
        <v>207</v>
      </c>
      <c r="B20" s="83" t="s">
        <v>208</v>
      </c>
      <c r="C20" s="84" t="s">
        <v>209</v>
      </c>
    </row>
    <row r="21" spans="1:3" ht="15.6" x14ac:dyDescent="0.3">
      <c r="A21" s="82" t="s">
        <v>207</v>
      </c>
      <c r="B21" s="83" t="s">
        <v>208</v>
      </c>
      <c r="C21" s="84" t="s">
        <v>209</v>
      </c>
    </row>
    <row r="22" spans="1:3" ht="15.6" x14ac:dyDescent="0.3">
      <c r="A22" s="82" t="s">
        <v>207</v>
      </c>
      <c r="B22" s="83" t="s">
        <v>208</v>
      </c>
      <c r="C22" s="84" t="s">
        <v>209</v>
      </c>
    </row>
    <row r="23" spans="1:3" ht="15.6" x14ac:dyDescent="0.3">
      <c r="A23" s="82" t="s">
        <v>207</v>
      </c>
      <c r="B23" s="83" t="s">
        <v>208</v>
      </c>
      <c r="C23" s="84" t="s">
        <v>209</v>
      </c>
    </row>
    <row r="24" spans="1:3" ht="15.6" x14ac:dyDescent="0.3">
      <c r="A24" s="82" t="s">
        <v>207</v>
      </c>
      <c r="B24" s="83" t="s">
        <v>208</v>
      </c>
      <c r="C24" s="84" t="s">
        <v>209</v>
      </c>
    </row>
    <row r="25" spans="1:3" ht="15.6" x14ac:dyDescent="0.3">
      <c r="A25" s="82" t="s">
        <v>207</v>
      </c>
      <c r="B25" s="83" t="s">
        <v>208</v>
      </c>
      <c r="C25" s="84" t="s">
        <v>209</v>
      </c>
    </row>
    <row r="26" spans="1:3" ht="15.6" x14ac:dyDescent="0.3">
      <c r="A26" s="82" t="s">
        <v>207</v>
      </c>
      <c r="B26" s="83" t="s">
        <v>208</v>
      </c>
      <c r="C26" s="84" t="s">
        <v>209</v>
      </c>
    </row>
    <row r="27" spans="1:3" ht="15.6" x14ac:dyDescent="0.3">
      <c r="A27" s="82" t="s">
        <v>207</v>
      </c>
      <c r="B27" s="83" t="s">
        <v>208</v>
      </c>
      <c r="C27" s="84" t="s">
        <v>209</v>
      </c>
    </row>
    <row r="28" spans="1:3" ht="15.6" x14ac:dyDescent="0.3">
      <c r="A28" s="82" t="s">
        <v>207</v>
      </c>
      <c r="B28" s="83" t="s">
        <v>208</v>
      </c>
      <c r="C28" s="84" t="s">
        <v>209</v>
      </c>
    </row>
    <row r="29" spans="1:3" ht="15.6" x14ac:dyDescent="0.3">
      <c r="A29" s="82" t="s">
        <v>207</v>
      </c>
      <c r="B29" s="83" t="s">
        <v>208</v>
      </c>
      <c r="C29" s="84" t="s">
        <v>209</v>
      </c>
    </row>
    <row r="30" spans="1:3" ht="15.6" x14ac:dyDescent="0.3">
      <c r="A30" s="82" t="s">
        <v>207</v>
      </c>
      <c r="B30" s="83" t="s">
        <v>208</v>
      </c>
      <c r="C30" s="84" t="s">
        <v>209</v>
      </c>
    </row>
    <row r="31" spans="1:3" ht="15.6" x14ac:dyDescent="0.3">
      <c r="A31" s="82" t="s">
        <v>207</v>
      </c>
      <c r="B31" s="83" t="s">
        <v>208</v>
      </c>
      <c r="C31" s="84" t="s">
        <v>209</v>
      </c>
    </row>
    <row r="32" spans="1:3" ht="15.6" x14ac:dyDescent="0.3">
      <c r="A32" s="82" t="s">
        <v>207</v>
      </c>
      <c r="B32" s="83" t="s">
        <v>208</v>
      </c>
      <c r="C32" s="84" t="s">
        <v>209</v>
      </c>
    </row>
    <row r="33" spans="1:3" ht="15.6" x14ac:dyDescent="0.3">
      <c r="A33" s="82" t="s">
        <v>207</v>
      </c>
      <c r="B33" s="83" t="s">
        <v>208</v>
      </c>
      <c r="C33" s="84" t="s">
        <v>209</v>
      </c>
    </row>
    <row r="34" spans="1:3" ht="15.6" x14ac:dyDescent="0.3">
      <c r="A34" s="82" t="s">
        <v>207</v>
      </c>
      <c r="B34" s="83" t="s">
        <v>208</v>
      </c>
      <c r="C34" s="84" t="s">
        <v>209</v>
      </c>
    </row>
    <row r="35" spans="1:3" ht="15.6" x14ac:dyDescent="0.3">
      <c r="A35" s="82" t="s">
        <v>207</v>
      </c>
      <c r="B35" s="83" t="s">
        <v>208</v>
      </c>
      <c r="C35" s="84" t="s">
        <v>209</v>
      </c>
    </row>
    <row r="36" spans="1:3" ht="15.6" x14ac:dyDescent="0.3">
      <c r="A36" s="82" t="s">
        <v>207</v>
      </c>
      <c r="B36" s="83" t="s">
        <v>208</v>
      </c>
      <c r="C36" s="84" t="s">
        <v>209</v>
      </c>
    </row>
    <row r="37" spans="1:3" ht="15.6" x14ac:dyDescent="0.3">
      <c r="A37" s="82" t="s">
        <v>207</v>
      </c>
      <c r="B37" s="83" t="s">
        <v>208</v>
      </c>
      <c r="C37" s="84" t="s">
        <v>209</v>
      </c>
    </row>
    <row r="38" spans="1:3" ht="15.6" x14ac:dyDescent="0.3">
      <c r="A38" s="82" t="s">
        <v>207</v>
      </c>
      <c r="B38" s="83" t="s">
        <v>208</v>
      </c>
      <c r="C38" s="84" t="s">
        <v>209</v>
      </c>
    </row>
    <row r="39" spans="1:3" ht="15.6" x14ac:dyDescent="0.3">
      <c r="A39" s="82" t="s">
        <v>207</v>
      </c>
      <c r="B39" s="83" t="s">
        <v>208</v>
      </c>
      <c r="C39" s="84" t="s">
        <v>209</v>
      </c>
    </row>
    <row r="40" spans="1:3" ht="15.6" x14ac:dyDescent="0.3">
      <c r="A40" s="82" t="s">
        <v>207</v>
      </c>
      <c r="B40" s="83" t="s">
        <v>208</v>
      </c>
      <c r="C40" s="84" t="s">
        <v>209</v>
      </c>
    </row>
    <row r="41" spans="1:3" ht="15.6" x14ac:dyDescent="0.3">
      <c r="A41" s="82" t="s">
        <v>207</v>
      </c>
      <c r="B41" s="83" t="s">
        <v>208</v>
      </c>
      <c r="C41" s="84" t="s">
        <v>209</v>
      </c>
    </row>
    <row r="42" spans="1:3" ht="15.6" x14ac:dyDescent="0.3">
      <c r="A42" s="82" t="s">
        <v>207</v>
      </c>
      <c r="B42" s="83" t="s">
        <v>208</v>
      </c>
      <c r="C42" s="84" t="s">
        <v>209</v>
      </c>
    </row>
    <row r="43" spans="1:3" ht="15.6" x14ac:dyDescent="0.3">
      <c r="A43" s="33" t="s">
        <v>138</v>
      </c>
      <c r="B43" s="34">
        <f>SUM(B8:B42)</f>
        <v>0</v>
      </c>
      <c r="C43" s="35">
        <f>SUM(C8:C42)</f>
        <v>0</v>
      </c>
    </row>
  </sheetData>
  <pageMargins left="0.7" right="0.7" top="0.75" bottom="0.75" header="0.3" footer="0.3"/>
  <pageSetup scale="67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6F99-736C-4F75-B4D8-9A4E55D44542}">
  <dimension ref="A1:D28"/>
  <sheetViews>
    <sheetView zoomScaleNormal="100" workbookViewId="0"/>
  </sheetViews>
  <sheetFormatPr defaultColWidth="9.109375" defaultRowHeight="14.4" x14ac:dyDescent="0.3"/>
  <cols>
    <col min="1" max="1" width="64.5546875" style="4" customWidth="1"/>
    <col min="2" max="2" width="70.6640625" style="4" bestFit="1" customWidth="1"/>
    <col min="3" max="16384" width="9.109375" style="4"/>
  </cols>
  <sheetData>
    <row r="1" spans="1:4" ht="48" customHeight="1" x14ac:dyDescent="0.4">
      <c r="A1" s="6" t="s">
        <v>246</v>
      </c>
      <c r="B1"/>
      <c r="C1"/>
      <c r="D1"/>
    </row>
    <row r="2" spans="1:4" ht="36.75" customHeight="1" x14ac:dyDescent="0.3">
      <c r="A2" s="37" t="s">
        <v>139</v>
      </c>
      <c r="B2" s="38"/>
      <c r="C2" s="38"/>
      <c r="D2" s="38"/>
    </row>
    <row r="3" spans="1:4" ht="29.25" customHeight="1" x14ac:dyDescent="0.3">
      <c r="A3" s="29" t="s">
        <v>74</v>
      </c>
      <c r="B3"/>
      <c r="C3"/>
      <c r="D3"/>
    </row>
    <row r="4" spans="1:4" ht="15.6" x14ac:dyDescent="0.3">
      <c r="A4" s="7" t="s">
        <v>140</v>
      </c>
      <c r="B4"/>
      <c r="C4"/>
      <c r="D4"/>
    </row>
    <row r="5" spans="1:4" ht="15.6" x14ac:dyDescent="0.3">
      <c r="A5" s="7" t="s">
        <v>141</v>
      </c>
      <c r="B5"/>
      <c r="C5"/>
      <c r="D5"/>
    </row>
    <row r="6" spans="1:4" ht="15.6" x14ac:dyDescent="0.3">
      <c r="A6" s="136" t="s">
        <v>142</v>
      </c>
      <c r="B6"/>
      <c r="C6"/>
      <c r="D6"/>
    </row>
    <row r="7" spans="1:4" ht="15.6" x14ac:dyDescent="0.3">
      <c r="A7" s="7" t="s">
        <v>143</v>
      </c>
      <c r="B7"/>
      <c r="C7"/>
      <c r="D7"/>
    </row>
    <row r="8" spans="1:4" ht="15.6" x14ac:dyDescent="0.3">
      <c r="A8" s="7" t="s">
        <v>144</v>
      </c>
      <c r="B8"/>
      <c r="C8"/>
      <c r="D8"/>
    </row>
    <row r="9" spans="1:4" ht="33.75" customHeight="1" x14ac:dyDescent="0.3">
      <c r="A9" s="135" t="s">
        <v>150</v>
      </c>
      <c r="B9" s="122"/>
      <c r="C9"/>
      <c r="D9"/>
    </row>
    <row r="10" spans="1:4" ht="30.75" customHeight="1" x14ac:dyDescent="0.3">
      <c r="A10" s="96" t="s">
        <v>88</v>
      </c>
      <c r="B10" s="97" t="s">
        <v>151</v>
      </c>
    </row>
    <row r="11" spans="1:4" ht="15.6" x14ac:dyDescent="0.3">
      <c r="A11" s="55" t="s">
        <v>152</v>
      </c>
      <c r="B11" s="85" t="s">
        <v>210</v>
      </c>
    </row>
    <row r="12" spans="1:4" ht="15.6" x14ac:dyDescent="0.3">
      <c r="A12" s="55" t="s">
        <v>153</v>
      </c>
      <c r="B12" s="85" t="s">
        <v>211</v>
      </c>
    </row>
    <row r="13" spans="1:4" ht="15.6" x14ac:dyDescent="0.3">
      <c r="A13" s="55" t="s">
        <v>154</v>
      </c>
      <c r="B13" s="85" t="s">
        <v>212</v>
      </c>
    </row>
    <row r="14" spans="1:4" ht="15.6" x14ac:dyDescent="0.3">
      <c r="A14" s="55" t="s">
        <v>155</v>
      </c>
      <c r="B14" s="85" t="s">
        <v>213</v>
      </c>
    </row>
    <row r="15" spans="1:4" ht="15.6" x14ac:dyDescent="0.3">
      <c r="A15" s="55" t="s">
        <v>156</v>
      </c>
      <c r="B15" s="85" t="s">
        <v>214</v>
      </c>
    </row>
    <row r="16" spans="1:4" ht="15.6" x14ac:dyDescent="0.3">
      <c r="A16" s="55" t="s">
        <v>157</v>
      </c>
      <c r="B16" s="85" t="s">
        <v>215</v>
      </c>
    </row>
    <row r="17" spans="1:2" ht="15.6" x14ac:dyDescent="0.3">
      <c r="A17" s="55" t="s">
        <v>158</v>
      </c>
      <c r="B17" s="85" t="s">
        <v>216</v>
      </c>
    </row>
    <row r="18" spans="1:2" ht="15.6" x14ac:dyDescent="0.3">
      <c r="A18" s="55" t="s">
        <v>159</v>
      </c>
      <c r="B18" s="85" t="s">
        <v>217</v>
      </c>
    </row>
    <row r="19" spans="1:2" ht="15.6" x14ac:dyDescent="0.3">
      <c r="A19" s="55" t="s">
        <v>160</v>
      </c>
      <c r="B19" s="85" t="s">
        <v>218</v>
      </c>
    </row>
    <row r="20" spans="1:2" ht="15.6" x14ac:dyDescent="0.3">
      <c r="A20" s="55" t="s">
        <v>161</v>
      </c>
      <c r="B20" s="85" t="s">
        <v>219</v>
      </c>
    </row>
    <row r="21" spans="1:2" ht="15.6" x14ac:dyDescent="0.3">
      <c r="A21" s="55" t="s">
        <v>162</v>
      </c>
      <c r="B21" s="86">
        <f>SUM(B15:B20)</f>
        <v>0</v>
      </c>
    </row>
    <row r="22" spans="1:2" ht="15.6" x14ac:dyDescent="0.3">
      <c r="A22" s="55" t="s">
        <v>163</v>
      </c>
      <c r="B22" s="85" t="s">
        <v>220</v>
      </c>
    </row>
    <row r="23" spans="1:2" ht="15.6" x14ac:dyDescent="0.3">
      <c r="A23" s="55" t="s">
        <v>164</v>
      </c>
      <c r="B23" s="85" t="s">
        <v>222</v>
      </c>
    </row>
    <row r="24" spans="1:2" ht="15.6" x14ac:dyDescent="0.3">
      <c r="A24" s="55" t="s">
        <v>165</v>
      </c>
      <c r="B24" s="85" t="s">
        <v>221</v>
      </c>
    </row>
    <row r="25" spans="1:2" ht="15.6" x14ac:dyDescent="0.3">
      <c r="A25" s="55" t="s">
        <v>166</v>
      </c>
      <c r="B25" s="85" t="s">
        <v>223</v>
      </c>
    </row>
    <row r="26" spans="1:2" ht="15.6" x14ac:dyDescent="0.3">
      <c r="A26" s="55" t="s">
        <v>167</v>
      </c>
      <c r="B26" s="85" t="s">
        <v>224</v>
      </c>
    </row>
    <row r="27" spans="1:2" ht="15.6" x14ac:dyDescent="0.3">
      <c r="A27" s="56" t="s">
        <v>168</v>
      </c>
      <c r="B27" s="87">
        <f>SUM(B11:B14)+SUM(B21:B26)</f>
        <v>0</v>
      </c>
    </row>
    <row r="28" spans="1:2" ht="18.75" customHeight="1" x14ac:dyDescent="0.3">
      <c r="A28" s="58" t="s">
        <v>169</v>
      </c>
      <c r="B28" s="85" t="s">
        <v>257</v>
      </c>
    </row>
  </sheetData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B1A2-7204-4433-823D-D216674FF33F}">
  <dimension ref="A1:D20"/>
  <sheetViews>
    <sheetView zoomScaleNormal="100" workbookViewId="0"/>
  </sheetViews>
  <sheetFormatPr defaultColWidth="9.109375" defaultRowHeight="14.4" x14ac:dyDescent="0.3"/>
  <cols>
    <col min="1" max="1" width="64.5546875" style="4" customWidth="1"/>
    <col min="2" max="2" width="70.6640625" style="4" bestFit="1" customWidth="1"/>
    <col min="3" max="16384" width="9.109375" style="4"/>
  </cols>
  <sheetData>
    <row r="1" spans="1:4" ht="48" customHeight="1" x14ac:dyDescent="0.4">
      <c r="A1" s="6" t="s">
        <v>245</v>
      </c>
      <c r="B1"/>
      <c r="C1"/>
      <c r="D1"/>
    </row>
    <row r="2" spans="1:4" ht="36.75" customHeight="1" x14ac:dyDescent="0.3">
      <c r="A2" s="37" t="s">
        <v>139</v>
      </c>
      <c r="B2" s="38"/>
      <c r="C2" s="38"/>
      <c r="D2" s="38"/>
    </row>
    <row r="3" spans="1:4" ht="29.25" customHeight="1" x14ac:dyDescent="0.3">
      <c r="A3" s="29" t="s">
        <v>74</v>
      </c>
      <c r="B3"/>
      <c r="C3"/>
      <c r="D3"/>
    </row>
    <row r="4" spans="1:4" ht="15.6" x14ac:dyDescent="0.3">
      <c r="A4" s="7" t="s">
        <v>140</v>
      </c>
      <c r="B4"/>
      <c r="C4"/>
      <c r="D4"/>
    </row>
    <row r="5" spans="1:4" ht="15" customHeight="1" x14ac:dyDescent="0.3">
      <c r="A5" s="7" t="s">
        <v>141</v>
      </c>
      <c r="B5"/>
      <c r="C5"/>
      <c r="D5"/>
    </row>
    <row r="6" spans="1:4" ht="15.6" x14ac:dyDescent="0.3">
      <c r="A6" s="29" t="s">
        <v>81</v>
      </c>
      <c r="B6"/>
      <c r="C6"/>
      <c r="D6"/>
    </row>
    <row r="7" spans="1:4" ht="15.6" x14ac:dyDescent="0.3">
      <c r="A7" s="28" t="s">
        <v>145</v>
      </c>
      <c r="B7"/>
      <c r="C7"/>
      <c r="D7"/>
    </row>
    <row r="8" spans="1:4" ht="15" x14ac:dyDescent="0.3">
      <c r="A8" s="39" t="s">
        <v>146</v>
      </c>
      <c r="B8"/>
      <c r="C8"/>
      <c r="D8"/>
    </row>
    <row r="9" spans="1:4" ht="40.5" customHeight="1" x14ac:dyDescent="0.3">
      <c r="A9" s="120" t="s">
        <v>170</v>
      </c>
      <c r="B9"/>
    </row>
    <row r="10" spans="1:4" ht="21" customHeight="1" x14ac:dyDescent="0.3">
      <c r="A10" s="98" t="s">
        <v>88</v>
      </c>
      <c r="B10" s="99" t="s">
        <v>171</v>
      </c>
    </row>
    <row r="11" spans="1:4" ht="15" x14ac:dyDescent="0.3">
      <c r="A11" s="59" t="s">
        <v>172</v>
      </c>
      <c r="B11" s="62" t="e">
        <f>Table13541216[Total Annual Adjusted Child Days of Enrollment
]</f>
        <v>#N/A</v>
      </c>
    </row>
    <row r="12" spans="1:4" ht="15.6" x14ac:dyDescent="0.3">
      <c r="A12" s="60" t="s">
        <v>173</v>
      </c>
      <c r="B12" s="63" t="e">
        <f>'Worksheet A5'!D27</f>
        <v>#N/A</v>
      </c>
    </row>
    <row r="13" spans="1:4" ht="15.6" x14ac:dyDescent="0.3">
      <c r="A13" s="60" t="s">
        <v>174</v>
      </c>
      <c r="B13" s="64" t="str">
        <f>Table13541216[Total Days of Operation 
From Program Calendar
]</f>
        <v>0</v>
      </c>
    </row>
    <row r="14" spans="1:4" ht="15" x14ac:dyDescent="0.3">
      <c r="A14" s="59" t="s">
        <v>175</v>
      </c>
      <c r="B14" s="62" t="e">
        <f>B12*B13</f>
        <v>#N/A</v>
      </c>
    </row>
    <row r="15" spans="1:4" ht="15" x14ac:dyDescent="0.3">
      <c r="A15" s="59" t="s">
        <v>176</v>
      </c>
      <c r="B15" s="62" t="e">
        <f>B11+B14</f>
        <v>#N/A</v>
      </c>
    </row>
    <row r="16" spans="1:4" ht="15" x14ac:dyDescent="0.3">
      <c r="A16" s="59" t="s">
        <v>177</v>
      </c>
      <c r="B16" s="65">
        <f>IFERROR((B11/B15),0)</f>
        <v>0</v>
      </c>
    </row>
    <row r="17" spans="1:2" ht="15.6" x14ac:dyDescent="0.3">
      <c r="A17" s="60" t="s">
        <v>178</v>
      </c>
      <c r="B17" s="66">
        <f>'Worksheet A7'!B27</f>
        <v>0</v>
      </c>
    </row>
    <row r="18" spans="1:2" ht="15.6" x14ac:dyDescent="0.3">
      <c r="A18" s="61" t="s">
        <v>179</v>
      </c>
      <c r="B18" s="88">
        <v>0</v>
      </c>
    </row>
    <row r="19" spans="1:2" ht="15.6" x14ac:dyDescent="0.3">
      <c r="A19" s="60" t="s">
        <v>180</v>
      </c>
      <c r="B19" s="67">
        <f>B17-B18</f>
        <v>0</v>
      </c>
    </row>
    <row r="20" spans="1:2" ht="15.6" x14ac:dyDescent="0.3">
      <c r="A20" s="68" t="s">
        <v>181</v>
      </c>
      <c r="B20" s="69">
        <f>ROUND(B19*B16,0)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E26FF-97F6-4B75-97DD-B72F3A2D6E26}">
  <dimension ref="A1:D18"/>
  <sheetViews>
    <sheetView zoomScaleNormal="100" workbookViewId="0"/>
  </sheetViews>
  <sheetFormatPr defaultColWidth="9.109375" defaultRowHeight="14.4" x14ac:dyDescent="0.3"/>
  <cols>
    <col min="1" max="1" width="64.5546875" style="4" customWidth="1"/>
    <col min="2" max="2" width="70.6640625" style="4" bestFit="1" customWidth="1"/>
    <col min="3" max="16384" width="9.109375" style="4"/>
  </cols>
  <sheetData>
    <row r="1" spans="1:4" ht="48" customHeight="1" x14ac:dyDescent="0.4">
      <c r="A1" s="6" t="s">
        <v>243</v>
      </c>
      <c r="B1"/>
      <c r="C1"/>
      <c r="D1"/>
    </row>
    <row r="2" spans="1:4" ht="36.75" customHeight="1" x14ac:dyDescent="0.3">
      <c r="A2" s="37" t="s">
        <v>139</v>
      </c>
      <c r="B2" s="38"/>
      <c r="C2" s="38"/>
      <c r="D2" s="38"/>
    </row>
    <row r="3" spans="1:4" ht="29.25" customHeight="1" x14ac:dyDescent="0.3">
      <c r="A3" s="29" t="s">
        <v>74</v>
      </c>
      <c r="B3"/>
      <c r="C3"/>
      <c r="D3"/>
    </row>
    <row r="4" spans="1:4" ht="15.6" x14ac:dyDescent="0.3">
      <c r="A4" s="7" t="s">
        <v>140</v>
      </c>
      <c r="B4"/>
      <c r="C4"/>
      <c r="D4"/>
    </row>
    <row r="5" spans="1:4" ht="15.6" x14ac:dyDescent="0.3">
      <c r="A5" s="7" t="s">
        <v>141</v>
      </c>
      <c r="B5"/>
      <c r="C5"/>
      <c r="D5"/>
    </row>
    <row r="6" spans="1:4" ht="15.6" x14ac:dyDescent="0.3">
      <c r="A6" s="137" t="s">
        <v>84</v>
      </c>
      <c r="B6"/>
      <c r="C6"/>
      <c r="D6"/>
    </row>
    <row r="7" spans="1:4" ht="15.6" x14ac:dyDescent="0.3">
      <c r="A7" s="7" t="s">
        <v>147</v>
      </c>
      <c r="B7"/>
      <c r="C7"/>
      <c r="D7"/>
    </row>
    <row r="8" spans="1:4" ht="15.6" x14ac:dyDescent="0.3">
      <c r="A8" s="7" t="s">
        <v>148</v>
      </c>
      <c r="B8"/>
      <c r="C8"/>
      <c r="D8"/>
    </row>
    <row r="9" spans="1:4" ht="15.6" x14ac:dyDescent="0.3">
      <c r="A9" s="7" t="s">
        <v>149</v>
      </c>
      <c r="B9"/>
      <c r="C9"/>
      <c r="D9"/>
    </row>
    <row r="10" spans="1:4" ht="48.75" customHeight="1" x14ac:dyDescent="0.35">
      <c r="A10" s="120" t="s">
        <v>182</v>
      </c>
      <c r="B10" s="121"/>
      <c r="C10" s="36"/>
      <c r="D10" s="36"/>
    </row>
    <row r="11" spans="1:4" ht="35.25" customHeight="1" x14ac:dyDescent="0.3">
      <c r="A11" s="100" t="s">
        <v>88</v>
      </c>
      <c r="B11" s="101" t="s">
        <v>183</v>
      </c>
    </row>
    <row r="12" spans="1:4" ht="15.6" x14ac:dyDescent="0.3">
      <c r="A12" s="10" t="s">
        <v>184</v>
      </c>
      <c r="B12" s="70">
        <f>'Worksheet A6'!C43</f>
        <v>0</v>
      </c>
    </row>
    <row r="13" spans="1:4" ht="15.6" x14ac:dyDescent="0.3">
      <c r="A13" s="10" t="s">
        <v>181</v>
      </c>
      <c r="B13" s="70">
        <f>ROUND('Worksheet A8'!B20,0)</f>
        <v>0</v>
      </c>
    </row>
    <row r="14" spans="1:4" ht="15.6" x14ac:dyDescent="0.3">
      <c r="A14" s="10" t="s">
        <v>185</v>
      </c>
      <c r="B14" s="70">
        <f>MIN(B12,B13)</f>
        <v>0</v>
      </c>
    </row>
    <row r="15" spans="1:4" ht="15.6" x14ac:dyDescent="0.3">
      <c r="A15" s="10" t="s">
        <v>186</v>
      </c>
      <c r="B15" s="70">
        <f>'Worksheet A8'!B20</f>
        <v>0</v>
      </c>
    </row>
    <row r="16" spans="1:4" ht="15.6" x14ac:dyDescent="0.3">
      <c r="A16" s="71" t="s">
        <v>187</v>
      </c>
      <c r="B16" s="57">
        <f>ROUND(B15-B14,0)</f>
        <v>0</v>
      </c>
    </row>
    <row r="17" spans="1:2" ht="15.6" x14ac:dyDescent="0.3">
      <c r="A17" s="40"/>
      <c r="B17" s="42"/>
    </row>
    <row r="18" spans="1:2" ht="15.6" x14ac:dyDescent="0.3">
      <c r="A18" s="41" t="s">
        <v>244</v>
      </c>
      <c r="B18" s="43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7A379D3C8A3145B9B5460A5FBAA94E" ma:contentTypeVersion="12" ma:contentTypeDescription="Create a new document." ma:contentTypeScope="" ma:versionID="b9528dc1bcd2589b02bbc73bec2734cc">
  <xsd:schema xmlns:xsd="http://www.w3.org/2001/XMLSchema" xmlns:xs="http://www.w3.org/2001/XMLSchema" xmlns:p="http://schemas.microsoft.com/office/2006/metadata/properties" xmlns:ns2="d173ea53-e63a-4839-8c69-aececa15c404" xmlns:ns3="6a92aa00-d659-46d6-b4cf-e266ad63a1ef" targetNamespace="http://schemas.microsoft.com/office/2006/metadata/properties" ma:root="true" ma:fieldsID="40da850488f41daeafd5036038226fa5" ns2:_="" ns3:_="">
    <xsd:import namespace="d173ea53-e63a-4839-8c69-aececa15c404"/>
    <xsd:import namespace="6a92aa00-d659-46d6-b4cf-e266ad63a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3ea53-e63a-4839-8c69-aececa15c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2aa00-d659-46d6-b4cf-e266ad63a1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36B4A4-E4FD-4275-BBE6-1389C35F1AB8}">
  <ds:schemaRefs>
    <ds:schemaRef ds:uri="d173ea53-e63a-4839-8c69-aececa15c40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a92aa00-d659-46d6-b4cf-e266ad63a1ef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F08141-A2BF-4C29-A4B5-1583B9AACB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5EE57A-2972-4DB2-8D4C-6B8D0BD1F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3ea53-e63a-4839-8c69-aececa15c404"/>
    <ds:schemaRef ds:uri="6a92aa00-d659-46d6-b4cf-e266ad63a1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Worksheet A1</vt:lpstr>
      <vt:lpstr>Worksheet A2</vt:lpstr>
      <vt:lpstr>Worksheet A3</vt:lpstr>
      <vt:lpstr>Worksheet A4</vt:lpstr>
      <vt:lpstr>Worksheet A5</vt:lpstr>
      <vt:lpstr>Worksheet A6</vt:lpstr>
      <vt:lpstr>Worksheet A7</vt:lpstr>
      <vt:lpstr>Worksheet A8</vt:lpstr>
      <vt:lpstr>Worksheet A9</vt:lpstr>
      <vt:lpstr>Worksheet A10</vt:lpstr>
      <vt:lpstr>Service County Rates</vt:lpstr>
      <vt:lpstr>'Service County Rates'!_FilterDatabase</vt:lpstr>
      <vt:lpstr>County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RFA-21: CSPP FD Fiscal Forms (CA Dept of Education)</dc:title>
  <dc:subject>Fiscal Year 2021-22 California State Preschool Program Request for Expansion Funds Application Full-Day Fiscal Forms Worksheets.</dc:subject>
  <dc:creator>Lindsey Castillo</dc:creator>
  <cp:keywords/>
  <dc:description/>
  <cp:lastModifiedBy>Christopher Slaven</cp:lastModifiedBy>
  <cp:revision/>
  <dcterms:created xsi:type="dcterms:W3CDTF">2018-09-19T04:49:19Z</dcterms:created>
  <dcterms:modified xsi:type="dcterms:W3CDTF">2024-09-06T18:47:02Z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0x0101008C7A379D3C8A3145B9B5460A5FBAA94E</vt:lpwstr>
  </property>
</Properties>
</file>